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firstSheet="1" activeTab="3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<sst xmlns="http://schemas.openxmlformats.org/spreadsheetml/2006/main" count="1114" uniqueCount="414">
  <si>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</si>
  <si>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</si>
  <si>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</si>
  <si>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</si>
  <si>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</si>
  <si>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</si>
  <si>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</si>
  <si>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</si>
  <si>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</si>
  <si>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</si>
  <si>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</si>
  <si>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</si>
  <si>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</si>
  <si>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</si>
  <si>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</si>
  <si>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</si>
  <si>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</si>
  <si>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</si>
  <si>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</si>
  <si>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</si>
  <si>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</si>
  <si>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</si>
  <si>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</si>
  <si>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</si>
  <si>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</si>
  <si>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</si>
  <si>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</si>
  <si>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</si>
  <si>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</si>
  <si>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</si>
  <si>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</si>
  <si>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</si>
  <si>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</si>
  <si>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</si>
  <si>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</si>
  <si>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</si>
  <si>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</si>
  <si>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</si>
  <si>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</si>
  <si>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</si>
  <si>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</si>
  <si>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</si>
  <si>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</si>
  <si>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</si>
  <si>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</si>
  <si>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</si>
  <si>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</si>
  <si>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</si>
  <si>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</si>
  <si>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</si>
  <si>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</si>
  <si>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</si>
  <si>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</si>
  <si>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</si>
  <si>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</si>
  <si>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</si>
  <si>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</si>
  <si>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</si>
  <si>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</si>
  <si>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</si>
  <si>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</si>
  <si>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</si>
  <si>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</si>
  <si>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</si>
  <si>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</si>
  <si>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</si>
  <si>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</si>
  <si>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</si>
  <si>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</si>
  <si>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</si>
  <si>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</si>
  <si>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</si>
  <si>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</si>
  <si>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</si>
  <si>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</si>
  <si>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</si>
  <si>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</si>
  <si>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</si>
  <si>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</si>
  <si>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</si>
  <si>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</si>
  <si>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</si>
  <si>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</si>
  <si>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</si>
  <si>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</si>
  <si>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</si>
  <si>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</si>
  <si>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</si>
  <si>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</si>
  <si>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</si>
  <si>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</si>
  <si>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</si>
  <si>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</si>
  <si>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</si>
  <si>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</si>
  <si>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</si>
  <si>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</si>
  <si>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</si>
  <si>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</si>
  <si>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</si>
  <si>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</si>
  <si>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</si>
  <si>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</si>
  <si>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</si>
  <si>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</si>
  <si>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</si>
  <si>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</si>
  <si>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</si>
  <si>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</si>
  <si>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</si>
  <si>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</si>
  <si>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</si>
  <si>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</si>
  <si>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</si>
  <si>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</si>
  <si>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</si>
  <si>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</si>
  <si>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</si>
  <si>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</si>
  <si>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</si>
  <si>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</si>
  <si>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</si>
  <si>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</si>
  <si>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</si>
  <si>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</si>
  <si>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</si>
  <si>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</si>
  <si>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</si>
  <si>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</si>
  <si>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</si>
  <si>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</si>
  <si>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</si>
  <si>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</si>
  <si>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</si>
  <si>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</si>
  <si>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</si>
  <si>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</si>
  <si>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</si>
  <si>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</si>
  <si>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</si>
  <si>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</si>
  <si>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</si>
  <si>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</si>
  <si>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</si>
  <si>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</si>
  <si>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</si>
  <si>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</si>
  <si>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</si>
  <si>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</si>
  <si>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</si>
  <si>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</si>
  <si>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</si>
  <si>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</si>
  <si>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</si>
  <si>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</si>
  <si>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</si>
  <si>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</si>
  <si>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</si>
  <si>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</si>
  <si>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</si>
  <si>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</si>
  <si>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</si>
  <si>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</si>
  <si>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</si>
  <si>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</si>
  <si>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</si>
  <si>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</si>
  <si>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</si>
  <si>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</si>
  <si>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</si>
  <si>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</si>
  <si>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</si>
  <si>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</si>
  <si>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</si>
  <si>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</si>
  <si>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</si>
  <si>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</si>
  <si>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</si>
  <si>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</si>
  <si>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</si>
  <si>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</si>
  <si>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</si>
  <si>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</si>
  <si>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</si>
  <si>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</si>
  <si>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</si>
  <si>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</si>
  <si>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</si>
  <si>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</si>
  <si>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</si>
  <si>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</si>
  <si>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</si>
  <si>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</si>
  <si>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</si>
  <si>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</si>
  <si>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</si>
  <si>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</si>
  <si>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</si>
  <si>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</si>
  <si>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</si>
  <si>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</si>
  <si>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</si>
  <si>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</si>
  <si>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</si>
  <si>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</si>
  <si>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</si>
  <si>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</si>
  <si>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</si>
  <si>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</si>
  <si>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</si>
  <si>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</si>
  <si>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</si>
  <si>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</si>
  <si>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</si>
  <si>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</si>
  <si>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</si>
  <si>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</si>
  <si>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</si>
  <si>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</si>
  <si>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</si>
  <si>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</si>
  <si>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</si>
  <si>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</si>
  <si>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</si>
  <si>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</si>
  <si>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</si>
  <si>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</si>
  <si>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</si>
  <si>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</si>
  <si>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</si>
  <si>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</si>
  <si>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</si>
  <si>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</si>
  <si>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</si>
  <si>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</si>
  <si>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</si>
  <si>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</si>
  <si>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</si>
  <si>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</si>
  <si>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</si>
  <si>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</si>
  <si>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</si>
  <si>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</si>
  <si>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</si>
  <si>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</si>
  <si>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</si>
  <si>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</si>
  <si>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</si>
  <si>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</si>
  <si>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</si>
  <si>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</si>
  <si>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</si>
  <si>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</si>
  <si>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</si>
  <si>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</si>
  <si>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</si>
  <si>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</si>
  <si>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</si>
  <si>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</si>
  <si>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</si>
  <si>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</si>
  <si>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</si>
  <si>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</si>
  <si>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</si>
  <si>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</si>
  <si>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</si>
  <si>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</si>
  <si>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</si>
  <si>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</si>
  <si>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</si>
  <si>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</si>
  <si>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</si>
  <si>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</si>
  <si>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</si>
  <si>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</si>
  <si>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</si>
  <si>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</si>
  <si>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</si>
  <si>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</si>
  <si>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</si>
  <si>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</si>
  <si>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</si>
  <si>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</si>
  <si>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</si>
  <si>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</si>
  <si>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</si>
  <si>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</si>
  <si>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</si>
  <si>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</si>
  <si>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</si>
  <si>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</si>
  <si>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</si>
  <si>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</si>
  <si>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</si>
  <si>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</si>
  <si>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</si>
  <si>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</si>
  <si>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</si>
  <si>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</si>
  <si>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</si>
  <si>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</si>
  <si>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</si>
  <si>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</si>
  <si>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</si>
  <si>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</si>
  <si>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</si>
  <si>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</si>
  <si>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</si>
  <si>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Областной бюджет, местный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</si>
  <si>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</si>
  <si>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</si>
  <si>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</si>
  <si>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</si>
  <si>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</si>
  <si>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</si>
  <si>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</si>
  <si>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</si>
  <si>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</si>
  <si>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</si>
  <si>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</si>
  <si>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</si>
  <si>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</si>
  <si>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</si>
  <si>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</si>
  <si>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</si>
  <si>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</si>
  <si>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</si>
  <si>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</si>
  <si>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</si>
  <si>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</si>
  <si>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</si>
  <si>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</si>
  <si>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</si>
  <si>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</si>
  <si>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Текущий ремонт оборудования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</si>
  <si>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</si>
  <si>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</si>
  <si>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</si>
  <si>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</si>
  <si>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</si>
  <si>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</si>
  <si>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</si>
  <si>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</si>
  <si>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</si>
  <si>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</si>
  <si>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</si>
  <si>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</si>
  <si>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</si>
  <si>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</si>
  <si>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</si>
  <si>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</si>
  <si>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</si>
  <si>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</si>
  <si>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</si>
  <si>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</si>
  <si>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</si>
  <si>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</si>
  <si>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</si>
  <si>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</si>
  <si>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</si>
  <si>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</si>
  <si>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</si>
  <si>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</si>
  <si>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</si>
  <si>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</si>
  <si>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</si>
  <si>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</si>
  <si>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</si>
  <si>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</si>
  <si>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</si>
  <si>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</si>
  <si>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</si>
  <si>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</si>
  <si>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</si>
  <si>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</si>
  <si>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</si>
  <si>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</si>
  <si>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60623151051</t>
  </si>
  <si>
    <t>6.8.4. Источник финансового обеспечения: субсидии на выполнение Муниципального задания - местные средства ( пожарная безопасность )</t>
  </si>
  <si>
    <t>53553584</t>
  </si>
  <si>
    <t>60623410176</t>
  </si>
  <si>
    <t>МУНИЦИПАЛЬНОЕ БЮДЖЕТНОЕ ДОШКОЛЬНОЕ ОБРАЗОВАТЕЛЬНОЕ УЧРЕЖДЕНИЕ ДЕТСКИЙ САД №9 "СОЛНЕЧНЫЙ" КАМЕНСКОГО РАЙОНА РОСТОВСКОЙ ОБЛАСТИ</t>
  </si>
  <si>
    <t>6114006984/611401001</t>
  </si>
  <si>
    <t>Насонова И.Ю.</t>
  </si>
  <si>
    <t>Мосийчук Ю.В.</t>
  </si>
  <si>
    <t>347842, Россия, Ростовская область, Каменский район, п. Чистоозёрный, ул. Юбилейная, д.31.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</si>
  <si>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1 395 670,35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</si>
  <si>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1 395 670,35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</si>
  <si>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12"/>
        <rFont val="Times New Roman"/>
        <family val="1"/>
      </rPr>
      <t>215 885,00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</si>
  <si>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1 717 831,38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</si>
  <si>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586 563,00</t>
    </r>
    <r>
      <rPr>
        <sz val="11"/>
        <rFont val="Times New Roman"/>
        <family val="1"/>
      </rPr>
      <t xml:space="preserve"> рублей,</t>
    </r>
  </si>
  <si>
    <t>6.6.4. Источник финансового обеспечения: субсидии на выполнение Муниципального задания - местные средства ( пожарная безопасность )</t>
  </si>
  <si>
    <t>Интернет</t>
  </si>
  <si>
    <t>обслуживание узла теплообменника</t>
  </si>
  <si>
    <t>Энергетическое обследование</t>
  </si>
  <si>
    <t>Пожарный шкаф</t>
  </si>
  <si>
    <t xml:space="preserve">отдел образования Администрации Каменского района </t>
  </si>
  <si>
    <t>Моющие, чистящие</t>
  </si>
  <si>
    <t>Оценка условий</t>
  </si>
  <si>
    <t>09.10.2019</t>
  </si>
  <si>
    <t>И.о. заведующего отделом образования Администрации Каменского района</t>
  </si>
  <si>
    <t>И.Н. Бурлакова</t>
  </si>
  <si>
    <t>№6</t>
  </si>
  <si>
    <t>27.11.2019</t>
  </si>
  <si>
    <t>27</t>
  </si>
  <si>
    <t>ноября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</si>
  <si>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"27" ноября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</si>
  <si>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"27" ноября  2019 г.</t>
    </r>
  </si>
  <si>
    <r>
      <t>на 27.11.201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</si>
  <si>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"27" ноября  2019 г.</t>
    </r>
  </si>
  <si>
    <t>Запчасти к видеонаблюдению</t>
  </si>
  <si>
    <t>Противоклещевая обработка</t>
  </si>
  <si>
    <t>Тех. Обслуж. Теплового счетчика</t>
  </si>
  <si>
    <t>Больничный лист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</si>
</sst>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sz val="7.5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 vertical="top"/>
    </xf>
    <xf numFmtId="0" fontId="7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75" fillId="0" borderId="23" xfId="0" applyNumberFormat="1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13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83" fillId="0" borderId="13" xfId="0" applyNumberFormat="1" applyFont="1" applyFill="1" applyBorder="1" applyAlignment="1">
      <alignment horizontal="left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82" fillId="0" borderId="13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left"/>
    </xf>
    <xf numFmtId="49" fontId="82" fillId="0" borderId="32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82" fillId="0" borderId="3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82" fillId="0" borderId="41" xfId="0" applyNumberFormat="1" applyFont="1" applyFill="1" applyBorder="1" applyAlignment="1">
      <alignment horizontal="center"/>
    </xf>
    <xf numFmtId="49" fontId="82" fillId="0" borderId="42" xfId="0" applyNumberFormat="1" applyFont="1" applyFill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/>
    </xf>
    <xf numFmtId="0" fontId="84" fillId="0" borderId="1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82" fillId="0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2" fillId="33" borderId="10" xfId="0" applyNumberFormat="1" applyFont="1" applyFill="1" applyBorder="1" applyAlignment="1">
      <alignment horizontal="left" wrapText="1"/>
    </xf>
    <xf numFmtId="0" fontId="82" fillId="33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left" wrapText="1"/>
    </xf>
    <xf numFmtId="0" fontId="82" fillId="0" borderId="13" xfId="0" applyNumberFormat="1" applyFont="1" applyFill="1" applyBorder="1" applyAlignment="1">
      <alignment horizontal="left" wrapText="1"/>
    </xf>
    <xf numFmtId="49" fontId="82" fillId="0" borderId="34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82" fillId="0" borderId="35" xfId="0" applyNumberFormat="1" applyFont="1" applyFill="1" applyBorder="1" applyAlignment="1">
      <alignment horizontal="center"/>
    </xf>
    <xf numFmtId="49" fontId="82" fillId="0" borderId="45" xfId="0" applyNumberFormat="1" applyFont="1" applyFill="1" applyBorder="1" applyAlignment="1">
      <alignment horizontal="center"/>
    </xf>
    <xf numFmtId="49" fontId="82" fillId="0" borderId="46" xfId="0" applyNumberFormat="1" applyFont="1" applyFill="1" applyBorder="1" applyAlignment="1">
      <alignment horizontal="center"/>
    </xf>
    <xf numFmtId="49" fontId="82" fillId="0" borderId="47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48" xfId="0" applyNumberFormat="1" applyFont="1" applyFill="1" applyBorder="1" applyAlignment="1">
      <alignment horizontal="center"/>
    </xf>
    <xf numFmtId="49" fontId="79" fillId="0" borderId="49" xfId="0" applyNumberFormat="1" applyFont="1" applyFill="1" applyBorder="1" applyAlignment="1">
      <alignment horizontal="center" vertical="center"/>
    </xf>
    <xf numFmtId="49" fontId="79" fillId="0" borderId="50" xfId="0" applyNumberFormat="1" applyFont="1" applyFill="1" applyBorder="1" applyAlignment="1">
      <alignment horizontal="center" vertical="center"/>
    </xf>
    <xf numFmtId="49" fontId="79" fillId="0" borderId="51" xfId="0" applyNumberFormat="1" applyFont="1" applyFill="1" applyBorder="1" applyAlignment="1">
      <alignment horizontal="center" vertical="center"/>
    </xf>
    <xf numFmtId="49" fontId="79" fillId="0" borderId="52" xfId="0" applyNumberFormat="1" applyFont="1" applyFill="1" applyBorder="1" applyAlignment="1">
      <alignment horizontal="center" vertical="center"/>
    </xf>
    <xf numFmtId="49" fontId="79" fillId="0" borderId="53" xfId="0" applyNumberFormat="1" applyFont="1" applyFill="1" applyBorder="1" applyAlignment="1">
      <alignment horizontal="center" vertical="center"/>
    </xf>
    <xf numFmtId="49" fontId="79" fillId="0" borderId="54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left" vertical="center" wrapText="1"/>
    </xf>
    <xf numFmtId="0" fontId="82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vertical="center" wrapText="1"/>
    </xf>
    <xf numFmtId="0" fontId="12" fillId="0" borderId="37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85" fillId="0" borderId="24" xfId="0" applyNumberFormat="1" applyFont="1" applyBorder="1" applyAlignment="1">
      <alignment horizontal="center" vertical="center"/>
    </xf>
    <xf numFmtId="4" fontId="85" fillId="0" borderId="37" xfId="0" applyNumberFormat="1" applyFont="1" applyBorder="1" applyAlignment="1">
      <alignment horizontal="center" vertical="center"/>
    </xf>
    <xf numFmtId="4" fontId="85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37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/>
    </xf>
    <xf numFmtId="4" fontId="78" fillId="0" borderId="37" xfId="0" applyNumberFormat="1" applyFont="1" applyBorder="1" applyAlignment="1">
      <alignment horizontal="center" vertical="center"/>
    </xf>
    <xf numFmtId="4" fontId="78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37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37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78" fillId="0" borderId="24" xfId="0" applyNumberFormat="1" applyFont="1" applyBorder="1" applyAlignment="1">
      <alignment horizontal="center" vertical="center"/>
    </xf>
    <xf numFmtId="0" fontId="78" fillId="0" borderId="37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6" fillId="0" borderId="0" xfId="42" applyFont="1" applyFill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75" fillId="0" borderId="23" xfId="0" applyNumberFormat="1" applyFont="1" applyFill="1" applyBorder="1" applyAlignment="1">
      <alignment horizontal="center" vertical="center" wrapText="1"/>
    </xf>
    <xf numFmtId="0" fontId="76" fillId="0" borderId="56" xfId="0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7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7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/>
    </xf>
    <xf numFmtId="0" fontId="7" fillId="0" borderId="56" xfId="0" applyNumberFormat="1" applyFont="1" applyFill="1" applyBorder="1" applyAlignment="1">
      <alignment horizontal="center" vertical="top"/>
    </xf>
    <xf numFmtId="4" fontId="7" fillId="0" borderId="31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4" fontId="7" fillId="0" borderId="64" xfId="0" applyNumberFormat="1" applyFont="1" applyFill="1" applyBorder="1" applyAlignment="1">
      <alignment horizontal="center" vertical="center"/>
    </xf>
    <xf numFmtId="4" fontId="7" fillId="0" borderId="65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171" fontId="3" fillId="0" borderId="24" xfId="0" applyNumberFormat="1" applyFont="1" applyBorder="1" applyAlignment="1">
      <alignment horizontal="center" vertical="center"/>
    </xf>
    <xf numFmtId="171" fontId="3" fillId="0" borderId="37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71" fontId="3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right" vertical="center"/>
    </xf>
    <xf numFmtId="171" fontId="12" fillId="0" borderId="24" xfId="0" applyNumberFormat="1" applyFont="1" applyBorder="1" applyAlignment="1">
      <alignment horizontal="right" vertical="center"/>
    </xf>
    <xf numFmtId="171" fontId="12" fillId="0" borderId="37" xfId="0" applyNumberFormat="1" applyFont="1" applyBorder="1" applyAlignment="1">
      <alignment horizontal="right" vertical="center"/>
    </xf>
    <xf numFmtId="171" fontId="12" fillId="0" borderId="55" xfId="0" applyNumberFormat="1" applyFont="1" applyBorder="1" applyAlignment="1">
      <alignment horizontal="right" vertical="center"/>
    </xf>
    <xf numFmtId="171" fontId="3" fillId="0" borderId="23" xfId="0" applyNumberFormat="1" applyFont="1" applyBorder="1" applyAlignment="1">
      <alignment horizontal="left" vertical="center" wrapText="1"/>
    </xf>
    <xf numFmtId="171" fontId="3" fillId="33" borderId="23" xfId="0" applyNumberFormat="1" applyFont="1" applyFill="1" applyBorder="1" applyAlignment="1">
      <alignment horizontal="center" vertical="center"/>
    </xf>
    <xf numFmtId="171" fontId="12" fillId="0" borderId="23" xfId="0" applyNumberFormat="1" applyFont="1" applyBorder="1" applyAlignment="1">
      <alignment horizontal="center" vertical="center"/>
    </xf>
    <xf numFmtId="171" fontId="12" fillId="0" borderId="24" xfId="0" applyNumberFormat="1" applyFont="1" applyBorder="1" applyAlignment="1">
      <alignment horizontal="center" vertical="center"/>
    </xf>
    <xf numFmtId="171" fontId="12" fillId="0" borderId="37" xfId="0" applyNumberFormat="1" applyFont="1" applyBorder="1" applyAlignment="1">
      <alignment horizontal="center" vertical="center"/>
    </xf>
    <xf numFmtId="171" fontId="12" fillId="0" borderId="55" xfId="0" applyNumberFormat="1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71" fontId="3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center"/>
    </xf>
    <xf numFmtId="171" fontId="1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right" vertical="center"/>
    </xf>
    <xf numFmtId="49" fontId="12" fillId="0" borderId="37" xfId="0" applyNumberFormat="1" applyFont="1" applyFill="1" applyBorder="1" applyAlignment="1">
      <alignment horizontal="right" vertical="center"/>
    </xf>
    <xf numFmtId="49" fontId="12" fillId="0" borderId="55" xfId="0" applyNumberFormat="1" applyFont="1" applyFill="1" applyBorder="1" applyAlignment="1">
      <alignment horizontal="right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71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top"/>
    </xf>
    <xf numFmtId="0" fontId="12" fillId="0" borderId="37" xfId="0" applyNumberFormat="1" applyFont="1" applyFill="1" applyBorder="1" applyAlignment="1">
      <alignment horizontal="center" vertical="top"/>
    </xf>
    <xf numFmtId="0" fontId="12" fillId="0" borderId="5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37" xfId="0" applyNumberFormat="1" applyFont="1" applyFill="1" applyBorder="1" applyAlignment="1">
      <alignment horizontal="right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top"/>
    </xf>
    <xf numFmtId="43" fontId="3" fillId="0" borderId="23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right" vertical="center"/>
    </xf>
    <xf numFmtId="49" fontId="3" fillId="0" borderId="55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3" fontId="12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43" fontId="4" fillId="0" borderId="23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55" xfId="0" applyFill="1" applyBorder="1" applyAlignment="1">
      <alignment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 indent="2"/>
    </xf>
    <xf numFmtId="0" fontId="3" fillId="0" borderId="59" xfId="0" applyNumberFormat="1" applyFont="1" applyFill="1" applyBorder="1" applyAlignment="1">
      <alignment horizontal="left" vertical="center" wrapText="1" indent="2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1" fontId="4" fillId="0" borderId="2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71" fontId="12" fillId="0" borderId="25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/>
    </xf>
    <xf numFmtId="171" fontId="12" fillId="0" borderId="59" xfId="0" applyNumberFormat="1" applyFont="1" applyFill="1" applyBorder="1" applyAlignment="1">
      <alignment horizontal="center"/>
    </xf>
    <xf numFmtId="171" fontId="12" fillId="0" borderId="12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171" fontId="12" fillId="0" borderId="19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left" vertical="center" wrapText="1" indent="2"/>
    </xf>
    <xf numFmtId="0" fontId="3" fillId="0" borderId="55" xfId="0" applyNumberFormat="1" applyFont="1" applyFill="1" applyBorder="1" applyAlignment="1">
      <alignment horizontal="left" vertical="center" wrapText="1" indent="2"/>
    </xf>
    <xf numFmtId="171" fontId="4" fillId="0" borderId="10" xfId="0" applyNumberFormat="1" applyFont="1" applyFill="1" applyBorder="1" applyAlignment="1">
      <alignment horizontal="center"/>
    </xf>
    <xf numFmtId="171" fontId="4" fillId="0" borderId="59" xfId="0" applyNumberFormat="1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171" fontId="3" fillId="0" borderId="25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3" fillId="0" borderId="59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3" fillId="0" borderId="19" xfId="0" applyNumberFormat="1" applyFont="1" applyFill="1" applyBorder="1" applyAlignment="1">
      <alignment horizontal="center"/>
    </xf>
    <xf numFmtId="171" fontId="4" fillId="0" borderId="23" xfId="0" applyNumberFormat="1" applyFont="1" applyFill="1" applyBorder="1" applyAlignment="1">
      <alignment horizontal="center" vertical="center"/>
    </xf>
    <xf numFmtId="171" fontId="13" fillId="0" borderId="2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49" fontId="2" fillId="0" borderId="13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37" xfId="0" applyNumberFormat="1" applyFont="1" applyFill="1" applyBorder="1" applyAlignment="1">
      <alignment horizontal="left" vertical="center"/>
    </xf>
    <xf numFmtId="49" fontId="12" fillId="0" borderId="55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3" fontId="12" fillId="0" borderId="24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left" vertical="top"/>
    </xf>
    <xf numFmtId="0" fontId="12" fillId="0" borderId="37" xfId="0" applyNumberFormat="1" applyFont="1" applyFill="1" applyBorder="1" applyAlignment="1">
      <alignment horizontal="left" vertical="top"/>
    </xf>
    <xf numFmtId="0" fontId="12" fillId="0" borderId="55" xfId="0" applyNumberFormat="1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view="pageBreakPreview" zoomScale="120" zoomScaleNormal="120" zoomScaleSheetLayoutView="120" zoomScalePageLayoutView="0" workbookViewId="0" topLeftCell="A1">
      <selection activeCell="J50" sqref="J50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138" t="s">
        <v>4</v>
      </c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</row>
    <row r="9" spans="68:167" s="9" customFormat="1" ht="10.5" customHeight="1">
      <c r="BP9" s="139" t="s">
        <v>400</v>
      </c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</row>
    <row r="10" spans="68:167" s="14" customFormat="1" ht="9.75" customHeight="1">
      <c r="BP10" s="140" t="s">
        <v>5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</row>
    <row r="11" spans="68:167" s="9" customFormat="1" ht="10.5" customHeight="1"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68:167" s="14" customFormat="1" ht="9.75" customHeight="1">
      <c r="BP12" s="142" t="s">
        <v>6</v>
      </c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</row>
    <row r="13" spans="68:167" s="9" customFormat="1" ht="10.5" customHeight="1"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59"/>
      <c r="CM13" s="59"/>
      <c r="DT13" s="59"/>
      <c r="DU13" s="59"/>
      <c r="DV13" s="59"/>
      <c r="DW13" s="59"/>
      <c r="DX13" s="59"/>
      <c r="DY13" s="139" t="s">
        <v>401</v>
      </c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</row>
    <row r="14" spans="68:167" s="14" customFormat="1" ht="9.75" customHeight="1">
      <c r="BP14" s="142" t="s">
        <v>7</v>
      </c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29"/>
      <c r="CM14" s="29"/>
      <c r="DY14" s="140" t="s">
        <v>8</v>
      </c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</row>
    <row r="15" spans="68:167" s="9" customFormat="1" ht="10.5" customHeight="1">
      <c r="BP15" s="27" t="s">
        <v>9</v>
      </c>
      <c r="BQ15" s="144" t="s">
        <v>404</v>
      </c>
      <c r="BR15" s="144"/>
      <c r="BS15" s="144"/>
      <c r="BT15" s="144"/>
      <c r="BU15" s="144"/>
      <c r="BV15" s="145" t="s">
        <v>9</v>
      </c>
      <c r="BW15" s="145"/>
      <c r="BX15" s="144" t="s">
        <v>405</v>
      </c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6">
        <v>20</v>
      </c>
      <c r="CV15" s="146"/>
      <c r="CW15" s="146"/>
      <c r="CX15" s="146"/>
      <c r="CY15" s="147" t="s">
        <v>13</v>
      </c>
      <c r="CZ15" s="147"/>
      <c r="DA15" s="147"/>
      <c r="DB15" s="145" t="s">
        <v>10</v>
      </c>
      <c r="DC15" s="145"/>
      <c r="DD15" s="145"/>
      <c r="FK15" s="27"/>
    </row>
    <row r="16" spans="2:154" s="5" customFormat="1" ht="15" customHeight="1">
      <c r="B16" s="148" t="s">
        <v>11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149" t="s">
        <v>13</v>
      </c>
      <c r="EK17" s="149"/>
      <c r="EL17" s="149"/>
      <c r="EM17" s="149"/>
      <c r="EN17" s="113" t="s">
        <v>14</v>
      </c>
      <c r="EO17" s="113"/>
      <c r="EP17" s="113"/>
      <c r="EQ17" s="113"/>
      <c r="ES17" s="148" t="s">
        <v>402</v>
      </c>
      <c r="ET17" s="148"/>
      <c r="EU17" s="148"/>
      <c r="EV17" s="148"/>
      <c r="EZ17" s="150" t="s">
        <v>15</v>
      </c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2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153" t="s">
        <v>18</v>
      </c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5"/>
    </row>
    <row r="19" spans="43:167" s="9" customFormat="1" ht="10.5" customHeight="1">
      <c r="AQ19" s="27" t="s">
        <v>19</v>
      </c>
      <c r="AR19" s="156" t="s">
        <v>404</v>
      </c>
      <c r="AS19" s="156"/>
      <c r="AT19" s="156"/>
      <c r="AU19" s="156"/>
      <c r="AV19" s="156"/>
      <c r="AW19" s="145" t="s">
        <v>9</v>
      </c>
      <c r="AX19" s="145"/>
      <c r="AY19" s="156" t="s">
        <v>405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46">
        <v>20</v>
      </c>
      <c r="BW19" s="146"/>
      <c r="BX19" s="146"/>
      <c r="BY19" s="146"/>
      <c r="BZ19" s="157" t="s">
        <v>13</v>
      </c>
      <c r="CA19" s="157"/>
      <c r="CB19" s="157"/>
      <c r="CC19" s="145" t="s">
        <v>10</v>
      </c>
      <c r="CD19" s="145"/>
      <c r="CE19" s="145"/>
      <c r="ER19" s="27"/>
      <c r="ES19" s="27"/>
      <c r="ET19" s="27"/>
      <c r="EU19" s="27"/>
      <c r="EX19" s="27" t="s">
        <v>21</v>
      </c>
      <c r="EZ19" s="158" t="s">
        <v>403</v>
      </c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60"/>
    </row>
    <row r="20" spans="1:167" s="9" customFormat="1" ht="14.25" customHeight="1">
      <c r="A20" s="9" t="s">
        <v>22</v>
      </c>
      <c r="AO20" s="193" t="s">
        <v>381</v>
      </c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R20" s="27"/>
      <c r="ES20" s="27"/>
      <c r="ET20" s="27"/>
      <c r="EU20" s="27"/>
      <c r="EX20" s="27"/>
      <c r="EZ20" s="195" t="s">
        <v>379</v>
      </c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R21" s="27"/>
      <c r="ES21" s="27"/>
      <c r="ET21" s="27"/>
      <c r="EU21" s="27"/>
      <c r="EX21" s="27" t="s">
        <v>24</v>
      </c>
      <c r="EZ21" s="198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99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95" t="s">
        <v>399</v>
      </c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7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203" t="s">
        <v>382</v>
      </c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200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2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206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8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98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99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R25" s="27"/>
      <c r="ES25" s="27"/>
      <c r="ET25" s="27"/>
      <c r="EU25" s="27"/>
      <c r="EX25" s="117" t="s">
        <v>28</v>
      </c>
      <c r="EZ25" s="162" t="s">
        <v>380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4"/>
    </row>
    <row r="26" spans="1:167" s="9" customFormat="1" ht="10.5" customHeight="1">
      <c r="A26" s="9" t="s">
        <v>29</v>
      </c>
      <c r="AO26" s="188" t="s">
        <v>396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R26" s="27"/>
      <c r="ES26" s="27"/>
      <c r="ET26" s="27"/>
      <c r="EU26" s="27"/>
      <c r="EX26" s="27"/>
      <c r="EZ26" s="165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7"/>
    </row>
    <row r="27" spans="1:167" s="9" customFormat="1" ht="10.5" customHeight="1">
      <c r="A27" s="9" t="s">
        <v>30</v>
      </c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R27" s="27"/>
      <c r="ES27" s="27"/>
      <c r="ET27" s="27"/>
      <c r="EU27" s="27"/>
      <c r="EX27" s="27" t="s">
        <v>31</v>
      </c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70"/>
    </row>
    <row r="28" spans="1:167" s="9" customFormat="1" ht="10.5" customHeight="1">
      <c r="A28" s="9" t="s">
        <v>29</v>
      </c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N28" s="17"/>
      <c r="EO28" s="17"/>
      <c r="EP28" s="17"/>
      <c r="EQ28" s="17"/>
      <c r="ER28" s="117"/>
      <c r="ES28" s="117"/>
      <c r="ET28" s="117"/>
      <c r="EU28" s="117"/>
      <c r="EW28" s="17"/>
      <c r="EZ28" s="165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7"/>
    </row>
    <row r="29" spans="1:167" s="9" customFormat="1" ht="10.5" customHeight="1">
      <c r="A29" s="9" t="s">
        <v>32</v>
      </c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91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92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70"/>
    </row>
    <row r="31" spans="12:167" s="9" customFormat="1" ht="10.5" customHeight="1"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71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3"/>
    </row>
    <row r="32" spans="12:167" s="14" customFormat="1" ht="10.5" customHeight="1">
      <c r="L32" s="142" t="s">
        <v>36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209" t="s">
        <v>385</v>
      </c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</row>
    <row r="35" spans="1:142" ht="12" customHeight="1">
      <c r="A35" s="106" t="s">
        <v>38</v>
      </c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</row>
    <row r="36" spans="1:142" ht="12" customHeight="1">
      <c r="A36" s="106" t="s">
        <v>39</v>
      </c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</row>
    <row r="37" spans="1:142" ht="12" customHeight="1">
      <c r="A37" s="106" t="s">
        <v>40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74" t="s">
        <v>42</v>
      </c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6"/>
    </row>
    <row r="40" spans="1:167" s="9" customFormat="1" ht="10.5" customHeight="1">
      <c r="A40" s="9" t="s">
        <v>43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H40" s="177" t="s">
        <v>383</v>
      </c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ET40" s="27"/>
      <c r="EU40" s="27"/>
      <c r="EW40" s="17"/>
      <c r="EX40" s="27" t="s">
        <v>44</v>
      </c>
      <c r="EZ40" s="178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80"/>
    </row>
    <row r="41" spans="14:58" s="14" customFormat="1" ht="10.5" customHeight="1">
      <c r="N41" s="142" t="s">
        <v>7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H41" s="140" t="s">
        <v>8</v>
      </c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81" t="s">
        <v>46</v>
      </c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3" t="s">
        <v>48</v>
      </c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H44" s="185" t="s">
        <v>266</v>
      </c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42" t="s">
        <v>7</v>
      </c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H45" s="140" t="s">
        <v>8</v>
      </c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X45" s="43"/>
      <c r="BY45" s="9" t="s">
        <v>51</v>
      </c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Z45" s="143"/>
      <c r="DA45" s="143"/>
      <c r="DB45" s="143"/>
      <c r="DC45" s="143"/>
      <c r="DD45" s="143"/>
      <c r="DE45" s="143"/>
      <c r="DF45" s="143"/>
      <c r="DG45" s="143"/>
      <c r="DH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86" t="s">
        <v>52</v>
      </c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Z46" s="186" t="s">
        <v>7</v>
      </c>
      <c r="DA46" s="186"/>
      <c r="DB46" s="186"/>
      <c r="DC46" s="186"/>
      <c r="DD46" s="186"/>
      <c r="DE46" s="186"/>
      <c r="DF46" s="186"/>
      <c r="DG46" s="186"/>
      <c r="DH46" s="186"/>
      <c r="DJ46" s="186" t="s">
        <v>8</v>
      </c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C46" s="186" t="s">
        <v>53</v>
      </c>
      <c r="ED46" s="186"/>
      <c r="EE46" s="186"/>
      <c r="EF46" s="186"/>
      <c r="EG46" s="186"/>
      <c r="EH46" s="186"/>
      <c r="EI46" s="186"/>
      <c r="EJ46" s="186"/>
      <c r="EK46" s="186"/>
      <c r="EL46" s="186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O47" s="185" t="s">
        <v>384</v>
      </c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H47" s="156" t="s">
        <v>267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X47" s="43"/>
      <c r="BY47" s="146" t="s">
        <v>9</v>
      </c>
      <c r="BZ47" s="146"/>
      <c r="CA47" s="144"/>
      <c r="CB47" s="144"/>
      <c r="CC47" s="144"/>
      <c r="CD47" s="144"/>
      <c r="CE47" s="144"/>
      <c r="CF47" s="145" t="s">
        <v>9</v>
      </c>
      <c r="CG47" s="145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6">
        <v>20</v>
      </c>
      <c r="DF47" s="146"/>
      <c r="DG47" s="146"/>
      <c r="DH47" s="146"/>
      <c r="DI47" s="147"/>
      <c r="DJ47" s="147"/>
      <c r="DK47" s="147"/>
      <c r="DL47" s="145" t="s">
        <v>10</v>
      </c>
      <c r="DM47" s="145"/>
      <c r="DN47" s="145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86" t="s">
        <v>52</v>
      </c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D48" s="186" t="s">
        <v>7</v>
      </c>
      <c r="AE48" s="186"/>
      <c r="AF48" s="186"/>
      <c r="AG48" s="186"/>
      <c r="AH48" s="186"/>
      <c r="AI48" s="186"/>
      <c r="AJ48" s="186"/>
      <c r="AK48" s="186"/>
      <c r="AL48" s="186"/>
      <c r="AM48" s="186"/>
      <c r="AO48" s="186" t="s">
        <v>8</v>
      </c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H48" s="187" t="s">
        <v>53</v>
      </c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46" t="s">
        <v>9</v>
      </c>
      <c r="B49" s="146"/>
      <c r="C49" s="156" t="s">
        <v>404</v>
      </c>
      <c r="D49" s="156"/>
      <c r="E49" s="156"/>
      <c r="F49" s="156"/>
      <c r="G49" s="156"/>
      <c r="H49" s="145" t="s">
        <v>9</v>
      </c>
      <c r="I49" s="145"/>
      <c r="J49" s="156" t="s">
        <v>405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46">
        <v>20</v>
      </c>
      <c r="AH49" s="146"/>
      <c r="AI49" s="146"/>
      <c r="AJ49" s="146"/>
      <c r="AK49" s="157" t="s">
        <v>13</v>
      </c>
      <c r="AL49" s="157"/>
      <c r="AM49" s="157"/>
      <c r="AN49" s="145" t="s">
        <v>10</v>
      </c>
      <c r="AO49" s="145"/>
      <c r="AP49" s="145"/>
    </row>
    <row r="50" s="9" customFormat="1" ht="3" customHeight="1"/>
  </sheetData>
  <sheetProtection/>
  <mergeCells count="85">
    <mergeCell ref="ES17:EV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A49:B49"/>
    <mergeCell ref="C49:G49"/>
    <mergeCell ref="H49:I49"/>
    <mergeCell ref="J49:AF49"/>
    <mergeCell ref="AG49:AJ49"/>
    <mergeCell ref="AK49:AM49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EZ39:FK39"/>
    <mergeCell ref="N40:AF40"/>
    <mergeCell ref="AH40:BF40"/>
    <mergeCell ref="EZ40:FK40"/>
    <mergeCell ref="EZ19:FK19"/>
    <mergeCell ref="AO25:EL25"/>
    <mergeCell ref="EZ25:FK25"/>
    <mergeCell ref="EZ26:FK26"/>
    <mergeCell ref="EZ27:FK27"/>
    <mergeCell ref="EZ30:FK30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E50"/>
  <sheetViews>
    <sheetView view="pageBreakPreview" zoomScaleSheetLayoutView="100" zoomScalePageLayoutView="0" workbookViewId="0" topLeftCell="A22">
      <selection activeCell="EO24" sqref="EO24:FE24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81" t="s">
        <v>177</v>
      </c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  <c r="EZ2" s="381"/>
      <c r="FA2" s="381"/>
      <c r="FB2" s="381"/>
      <c r="FC2" s="381"/>
      <c r="FD2" s="381"/>
      <c r="FE2" s="381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82" t="s">
        <v>179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  <c r="DU7" s="382"/>
      <c r="DV7" s="382"/>
      <c r="DW7" s="382"/>
      <c r="DX7" s="382"/>
      <c r="DY7" s="382"/>
      <c r="DZ7" s="382"/>
      <c r="EA7" s="382"/>
      <c r="EB7" s="382"/>
      <c r="EC7" s="382"/>
      <c r="ED7" s="382"/>
      <c r="EE7" s="382"/>
      <c r="EF7" s="382"/>
      <c r="EG7" s="382"/>
      <c r="EH7" s="382"/>
      <c r="EI7" s="382"/>
      <c r="EJ7" s="382"/>
      <c r="EK7" s="382"/>
      <c r="EL7" s="382"/>
      <c r="EM7" s="382"/>
      <c r="EN7" s="382"/>
      <c r="EO7" s="382"/>
      <c r="EP7" s="382"/>
      <c r="EQ7" s="382"/>
      <c r="ER7" s="382"/>
      <c r="ES7" s="382"/>
      <c r="ET7" s="382"/>
      <c r="EU7" s="382"/>
      <c r="EV7" s="382"/>
      <c r="EW7" s="382"/>
      <c r="EX7" s="382"/>
      <c r="EY7" s="382"/>
      <c r="EZ7" s="382"/>
      <c r="FA7" s="382"/>
      <c r="FB7" s="382"/>
      <c r="FC7" s="382"/>
      <c r="FD7" s="382"/>
      <c r="FE7" s="382"/>
    </row>
    <row r="9" spans="1:161" s="7" customFormat="1" ht="15">
      <c r="A9" s="216" t="s">
        <v>180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</row>
    <row r="10" ht="6" customHeight="1"/>
    <row r="11" spans="1:161" s="1" customFormat="1" ht="14.25">
      <c r="A11" s="1" t="s">
        <v>181</v>
      </c>
      <c r="X11" s="383" t="s">
        <v>306</v>
      </c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84" t="s">
        <v>182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5" t="s">
        <v>308</v>
      </c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5"/>
      <c r="DS13" s="385"/>
      <c r="DT13" s="385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5"/>
      <c r="EG13" s="385"/>
      <c r="EH13" s="385"/>
      <c r="EI13" s="385"/>
      <c r="EJ13" s="385"/>
      <c r="EK13" s="385"/>
      <c r="EL13" s="385"/>
      <c r="EM13" s="385"/>
      <c r="EN13" s="385"/>
      <c r="EO13" s="385"/>
      <c r="EP13" s="385"/>
      <c r="EQ13" s="385"/>
      <c r="ER13" s="385"/>
      <c r="ES13" s="385"/>
      <c r="ET13" s="385"/>
      <c r="EU13" s="385"/>
      <c r="EV13" s="385"/>
      <c r="EW13" s="385"/>
      <c r="EX13" s="385"/>
      <c r="EY13" s="385"/>
      <c r="EZ13" s="385"/>
      <c r="FA13" s="385"/>
      <c r="FB13" s="385"/>
      <c r="FC13" s="385"/>
      <c r="FD13" s="385"/>
      <c r="FE13" s="385"/>
    </row>
    <row r="14" ht="9.75" customHeight="1"/>
    <row r="15" spans="1:161" s="7" customFormat="1" ht="15">
      <c r="A15" s="216" t="s">
        <v>183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</row>
    <row r="16" ht="10.5" customHeight="1"/>
    <row r="17" spans="1:161" s="2" customFormat="1" ht="13.5" customHeight="1">
      <c r="A17" s="277" t="s">
        <v>64</v>
      </c>
      <c r="B17" s="278"/>
      <c r="C17" s="278"/>
      <c r="D17" s="278"/>
      <c r="E17" s="278"/>
      <c r="F17" s="279"/>
      <c r="G17" s="277" t="s">
        <v>184</v>
      </c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9"/>
      <c r="Y17" s="277" t="s">
        <v>185</v>
      </c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9"/>
      <c r="AO17" s="219" t="s">
        <v>186</v>
      </c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1"/>
      <c r="DI17" s="277" t="s">
        <v>187</v>
      </c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9"/>
      <c r="DY17" s="277" t="s">
        <v>188</v>
      </c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9"/>
      <c r="EO17" s="277" t="s">
        <v>189</v>
      </c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9"/>
    </row>
    <row r="18" spans="1:161" s="2" customFormat="1" ht="13.5" customHeight="1">
      <c r="A18" s="280"/>
      <c r="B18" s="281"/>
      <c r="C18" s="281"/>
      <c r="D18" s="281"/>
      <c r="E18" s="281"/>
      <c r="F18" s="282"/>
      <c r="G18" s="280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2"/>
      <c r="Y18" s="280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2"/>
      <c r="AO18" s="277" t="s">
        <v>89</v>
      </c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9"/>
      <c r="BF18" s="219" t="s">
        <v>58</v>
      </c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1"/>
      <c r="DI18" s="280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2"/>
      <c r="DY18" s="280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2"/>
      <c r="EO18" s="280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2"/>
    </row>
    <row r="19" spans="1:161" s="2" customFormat="1" ht="39.75" customHeight="1">
      <c r="A19" s="283"/>
      <c r="B19" s="284"/>
      <c r="C19" s="284"/>
      <c r="D19" s="284"/>
      <c r="E19" s="284"/>
      <c r="F19" s="285"/>
      <c r="G19" s="283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5"/>
      <c r="Y19" s="283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5"/>
      <c r="AO19" s="283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5"/>
      <c r="BF19" s="297" t="s">
        <v>190</v>
      </c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 t="s">
        <v>191</v>
      </c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 t="s">
        <v>192</v>
      </c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83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5"/>
      <c r="DY19" s="283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5"/>
      <c r="EO19" s="283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5"/>
    </row>
    <row r="20" spans="1:161" s="3" customFormat="1" ht="12.75">
      <c r="A20" s="302">
        <v>1</v>
      </c>
      <c r="B20" s="302"/>
      <c r="C20" s="302"/>
      <c r="D20" s="302"/>
      <c r="E20" s="302"/>
      <c r="F20" s="302"/>
      <c r="G20" s="302">
        <v>2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>
        <v>3</v>
      </c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>
        <v>4</v>
      </c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>
        <v>5</v>
      </c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>
        <v>6</v>
      </c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>
        <v>7</v>
      </c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>
        <v>8</v>
      </c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>
        <v>9</v>
      </c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>
        <v>10</v>
      </c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</row>
    <row r="21" spans="1:161" s="4" customFormat="1" ht="15" customHeight="1">
      <c r="A21" s="387" t="s">
        <v>309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9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 t="s">
        <v>175</v>
      </c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 t="s">
        <v>175</v>
      </c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 t="s">
        <v>175</v>
      </c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 t="s">
        <v>175</v>
      </c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 t="s">
        <v>175</v>
      </c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 t="s">
        <v>175</v>
      </c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 t="s">
        <v>175</v>
      </c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</row>
    <row r="22" spans="1:161" s="4" customFormat="1" ht="15" customHeight="1">
      <c r="A22" s="386" t="s">
        <v>42</v>
      </c>
      <c r="B22" s="386"/>
      <c r="C22" s="386"/>
      <c r="D22" s="386"/>
      <c r="E22" s="386"/>
      <c r="F22" s="386"/>
      <c r="G22" s="393" t="s">
        <v>43</v>
      </c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86" t="s">
        <v>175</v>
      </c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>
        <f>AO30</f>
        <v>19702.6</v>
      </c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>
        <f>BF30</f>
        <v>13588</v>
      </c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>
        <f>CQ30</f>
        <v>6114.6</v>
      </c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>
        <f>EO30</f>
        <v>236431.19999999998</v>
      </c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</row>
    <row r="23" spans="1:161" s="4" customFormat="1" ht="29.25" customHeight="1">
      <c r="A23" s="386" t="s">
        <v>215</v>
      </c>
      <c r="B23" s="386"/>
      <c r="C23" s="386"/>
      <c r="D23" s="386"/>
      <c r="E23" s="386"/>
      <c r="F23" s="386"/>
      <c r="G23" s="393" t="s">
        <v>283</v>
      </c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86" t="s">
        <v>175</v>
      </c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>
        <f>AO31</f>
        <v>13379.8</v>
      </c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>
        <f>BF31</f>
        <v>5456</v>
      </c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>
        <f>BX31</f>
        <v>4923</v>
      </c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>
        <f>CQ31</f>
        <v>3000.8</v>
      </c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386"/>
      <c r="EB23" s="386"/>
      <c r="EC23" s="386"/>
      <c r="ED23" s="386"/>
      <c r="EE23" s="386"/>
      <c r="EF23" s="386"/>
      <c r="EG23" s="386"/>
      <c r="EH23" s="386"/>
      <c r="EI23" s="386"/>
      <c r="EJ23" s="386"/>
      <c r="EK23" s="386"/>
      <c r="EL23" s="386"/>
      <c r="EM23" s="386"/>
      <c r="EN23" s="386"/>
      <c r="EO23" s="386">
        <f>EO31</f>
        <v>160557.59999999998</v>
      </c>
      <c r="EP23" s="386"/>
      <c r="EQ23" s="386"/>
      <c r="ER23" s="386"/>
      <c r="ES23" s="386"/>
      <c r="ET23" s="386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6"/>
    </row>
    <row r="24" spans="1:161" s="4" customFormat="1" ht="29.25" customHeight="1">
      <c r="A24" s="386" t="s">
        <v>226</v>
      </c>
      <c r="B24" s="386"/>
      <c r="C24" s="386"/>
      <c r="D24" s="386"/>
      <c r="E24" s="386"/>
      <c r="F24" s="386"/>
      <c r="G24" s="393" t="s">
        <v>284</v>
      </c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86" t="s">
        <v>175</v>
      </c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>
        <f>AO32+AO33+AO34+AO35+AO36</f>
        <v>292809.27</v>
      </c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>
        <f>BF32+BF33+BF34+BF35+BF36</f>
        <v>39995</v>
      </c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>
        <f>BX32+BX33+BX34+BX35+BX36</f>
        <v>50509.5</v>
      </c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>
        <f>CQ32+CQ33+CQ34+CQ35+CQ36</f>
        <v>133205.37000000002</v>
      </c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>
        <f>EO32+EO33+EO34+EO35+EO36+EO44</f>
        <v>4190918.7300000004</v>
      </c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</row>
    <row r="25" spans="1:161" s="4" customFormat="1" ht="29.25" customHeight="1">
      <c r="A25" s="386" t="s">
        <v>277</v>
      </c>
      <c r="B25" s="386"/>
      <c r="C25" s="386"/>
      <c r="D25" s="386"/>
      <c r="E25" s="386"/>
      <c r="F25" s="386"/>
      <c r="G25" s="393" t="s">
        <v>286</v>
      </c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86" t="s">
        <v>175</v>
      </c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>
        <f>AO37+AO38</f>
        <v>115340</v>
      </c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>
        <f>BF37+BF38</f>
        <v>4720</v>
      </c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>
        <f>BX37+BX38</f>
        <v>77580</v>
      </c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>
        <f>CQ37</f>
        <v>0</v>
      </c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>
        <f>EO37+EO38</f>
        <v>1384080</v>
      </c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</row>
    <row r="26" spans="1:161" s="4" customFormat="1" ht="15" customHeight="1">
      <c r="A26" s="386" t="s">
        <v>278</v>
      </c>
      <c r="B26" s="386"/>
      <c r="C26" s="386"/>
      <c r="D26" s="386"/>
      <c r="E26" s="386"/>
      <c r="F26" s="386"/>
      <c r="G26" s="393" t="s">
        <v>285</v>
      </c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86" t="s">
        <v>175</v>
      </c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>
        <f>AO39+AO40+AO43+AO45+AO46+AO47+AO48+AO49</f>
        <v>96818.20000000001</v>
      </c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>
        <f>BF39+BF40+BF43+BF45+BF46+BF47+BF48+BF49</f>
        <v>24418</v>
      </c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>
        <f>BX39+BX40+BX43+BX45+BX46+BX47+BX48+BX49</f>
        <v>63559.450000000004</v>
      </c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>
        <f>EO39+EO40+EO43+EO45+EO46+EO47+EO48+EO49</f>
        <v>1161818.4000000001</v>
      </c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</row>
    <row r="27" spans="1:161" s="4" customFormat="1" ht="15" customHeight="1">
      <c r="A27" s="396" t="s">
        <v>193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8"/>
      <c r="EO27" s="395">
        <f>EO22+EO23+EO24+EO25+EO26</f>
        <v>7133805.930000001</v>
      </c>
      <c r="EP27" s="395"/>
      <c r="EQ27" s="395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</row>
    <row r="28" spans="1:161" s="4" customFormat="1" ht="15" customHeight="1">
      <c r="A28" s="378" t="s">
        <v>58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80"/>
    </row>
    <row r="29" spans="1:161" s="4" customFormat="1" ht="15" customHeight="1">
      <c r="A29" s="378" t="s">
        <v>307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80"/>
    </row>
    <row r="30" spans="1:161" s="4" customFormat="1" ht="15" customHeight="1">
      <c r="A30" s="386" t="s">
        <v>42</v>
      </c>
      <c r="B30" s="386"/>
      <c r="C30" s="386"/>
      <c r="D30" s="386"/>
      <c r="E30" s="386"/>
      <c r="F30" s="386"/>
      <c r="G30" s="393" t="s">
        <v>288</v>
      </c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86">
        <v>1</v>
      </c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94">
        <f>BF30+CQ30</f>
        <v>19702.6</v>
      </c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86">
        <v>13588</v>
      </c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>
        <v>6114.6</v>
      </c>
      <c r="CR30" s="386"/>
      <c r="CS30" s="386"/>
      <c r="CT30" s="386"/>
      <c r="CU30" s="386"/>
      <c r="CV30" s="386"/>
      <c r="CW30" s="386"/>
      <c r="CX30" s="386"/>
      <c r="CY30" s="386"/>
      <c r="CZ30" s="386"/>
      <c r="DA30" s="386"/>
      <c r="DB30" s="386"/>
      <c r="DC30" s="386"/>
      <c r="DD30" s="386"/>
      <c r="DE30" s="386"/>
      <c r="DF30" s="386"/>
      <c r="DG30" s="386"/>
      <c r="DH30" s="386"/>
      <c r="DI30" s="386"/>
      <c r="DJ30" s="386"/>
      <c r="DK30" s="386"/>
      <c r="DL30" s="386"/>
      <c r="DM30" s="386"/>
      <c r="DN30" s="386"/>
      <c r="DO30" s="386"/>
      <c r="DP30" s="386"/>
      <c r="DQ30" s="386"/>
      <c r="DR30" s="386"/>
      <c r="DS30" s="386"/>
      <c r="DT30" s="386"/>
      <c r="DU30" s="386"/>
      <c r="DV30" s="386"/>
      <c r="DW30" s="386"/>
      <c r="DX30" s="386"/>
      <c r="DY30" s="386">
        <v>1</v>
      </c>
      <c r="DZ30" s="386"/>
      <c r="EA30" s="386"/>
      <c r="EB30" s="386"/>
      <c r="EC30" s="386"/>
      <c r="ED30" s="386"/>
      <c r="EE30" s="386"/>
      <c r="EF30" s="386"/>
      <c r="EG30" s="386"/>
      <c r="EH30" s="386"/>
      <c r="EI30" s="386"/>
      <c r="EJ30" s="386"/>
      <c r="EK30" s="386"/>
      <c r="EL30" s="386"/>
      <c r="EM30" s="386"/>
      <c r="EN30" s="386"/>
      <c r="EO30" s="386">
        <f>AO30*12</f>
        <v>236431.19999999998</v>
      </c>
      <c r="EP30" s="386"/>
      <c r="EQ30" s="386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</row>
    <row r="31" spans="1:161" s="4" customFormat="1" ht="21.75" customHeight="1">
      <c r="A31" s="386" t="s">
        <v>215</v>
      </c>
      <c r="B31" s="386"/>
      <c r="C31" s="386"/>
      <c r="D31" s="386"/>
      <c r="E31" s="386"/>
      <c r="F31" s="386"/>
      <c r="G31" s="393" t="s">
        <v>290</v>
      </c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86">
        <v>1</v>
      </c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94">
        <f>CQ31+BX31+BF31</f>
        <v>13379.8</v>
      </c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86">
        <v>5456</v>
      </c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>
        <v>4923</v>
      </c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>
        <v>3000.8</v>
      </c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6"/>
      <c r="DG31" s="386"/>
      <c r="DH31" s="386"/>
      <c r="DI31" s="386"/>
      <c r="DJ31" s="386"/>
      <c r="DK31" s="386"/>
      <c r="DL31" s="386"/>
      <c r="DM31" s="386"/>
      <c r="DN31" s="386"/>
      <c r="DO31" s="386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>
        <v>1</v>
      </c>
      <c r="DZ31" s="386"/>
      <c r="EA31" s="386"/>
      <c r="EB31" s="386"/>
      <c r="EC31" s="386"/>
      <c r="ED31" s="386"/>
      <c r="EE31" s="386"/>
      <c r="EF31" s="386"/>
      <c r="EG31" s="386"/>
      <c r="EH31" s="386"/>
      <c r="EI31" s="386"/>
      <c r="EJ31" s="386"/>
      <c r="EK31" s="386"/>
      <c r="EL31" s="386"/>
      <c r="EM31" s="386"/>
      <c r="EN31" s="386"/>
      <c r="EO31" s="386">
        <f aca="true" t="shared" si="0" ref="EO31:EO40">AO31*12</f>
        <v>160557.59999999998</v>
      </c>
      <c r="EP31" s="386"/>
      <c r="EQ31" s="386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</row>
    <row r="32" spans="1:161" s="4" customFormat="1" ht="15" customHeight="1">
      <c r="A32" s="386" t="s">
        <v>226</v>
      </c>
      <c r="B32" s="386"/>
      <c r="C32" s="386"/>
      <c r="D32" s="386"/>
      <c r="E32" s="386"/>
      <c r="F32" s="386"/>
      <c r="G32" s="393" t="s">
        <v>291</v>
      </c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86">
        <v>0.75</v>
      </c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94">
        <f>(BF32*Y32)+BX32++CQ32</f>
        <v>19472.71</v>
      </c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86">
        <v>8621</v>
      </c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>
        <v>7996</v>
      </c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>
        <v>5010.96</v>
      </c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6"/>
      <c r="DD32" s="386"/>
      <c r="DE32" s="386"/>
      <c r="DF32" s="386"/>
      <c r="DG32" s="386"/>
      <c r="DH32" s="386"/>
      <c r="DI32" s="386"/>
      <c r="DJ32" s="386"/>
      <c r="DK32" s="386"/>
      <c r="DL32" s="386"/>
      <c r="DM32" s="386"/>
      <c r="DN32" s="386"/>
      <c r="DO32" s="386"/>
      <c r="DP32" s="386"/>
      <c r="DQ32" s="386"/>
      <c r="DR32" s="386"/>
      <c r="DS32" s="386"/>
      <c r="DT32" s="386"/>
      <c r="DU32" s="386"/>
      <c r="DV32" s="386"/>
      <c r="DW32" s="386"/>
      <c r="DX32" s="386"/>
      <c r="DY32" s="386">
        <v>1</v>
      </c>
      <c r="DZ32" s="386"/>
      <c r="EA32" s="386"/>
      <c r="EB32" s="386"/>
      <c r="EC32" s="386"/>
      <c r="ED32" s="386"/>
      <c r="EE32" s="386"/>
      <c r="EF32" s="386"/>
      <c r="EG32" s="386"/>
      <c r="EH32" s="386"/>
      <c r="EI32" s="386"/>
      <c r="EJ32" s="386"/>
      <c r="EK32" s="386"/>
      <c r="EL32" s="386"/>
      <c r="EM32" s="386"/>
      <c r="EN32" s="386"/>
      <c r="EO32" s="386">
        <f t="shared" si="0"/>
        <v>233672.52</v>
      </c>
      <c r="EP32" s="386"/>
      <c r="EQ32" s="386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</row>
    <row r="33" spans="1:161" s="4" customFormat="1" ht="15" customHeight="1">
      <c r="A33" s="386" t="s">
        <v>277</v>
      </c>
      <c r="B33" s="386"/>
      <c r="C33" s="386"/>
      <c r="D33" s="386"/>
      <c r="E33" s="386"/>
      <c r="F33" s="386"/>
      <c r="G33" s="393" t="s">
        <v>292</v>
      </c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86">
        <v>10.4</v>
      </c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94">
        <f aca="true" t="shared" si="1" ref="AO33:AO40">(BF33*Y33)+BX33+CQ33</f>
        <v>240325.34000000003</v>
      </c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86">
        <v>8216</v>
      </c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>
        <v>39319.5</v>
      </c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>
        <f>99551.11+16008.33</f>
        <v>115559.44</v>
      </c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6"/>
      <c r="DX33" s="386"/>
      <c r="DY33" s="386">
        <v>1</v>
      </c>
      <c r="DZ33" s="386"/>
      <c r="EA33" s="386"/>
      <c r="EB33" s="386"/>
      <c r="EC33" s="386"/>
      <c r="ED33" s="386"/>
      <c r="EE33" s="386"/>
      <c r="EF33" s="386"/>
      <c r="EG33" s="386"/>
      <c r="EH33" s="386"/>
      <c r="EI33" s="386"/>
      <c r="EJ33" s="386"/>
      <c r="EK33" s="386"/>
      <c r="EL33" s="386"/>
      <c r="EM33" s="386"/>
      <c r="EN33" s="386"/>
      <c r="EO33" s="386">
        <f>AO33*12-0.04</f>
        <v>2883904.04</v>
      </c>
      <c r="EP33" s="386"/>
      <c r="EQ33" s="386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</row>
    <row r="34" spans="1:161" s="4" customFormat="1" ht="15" customHeight="1">
      <c r="A34" s="386" t="s">
        <v>278</v>
      </c>
      <c r="B34" s="386"/>
      <c r="C34" s="386"/>
      <c r="D34" s="386"/>
      <c r="E34" s="386"/>
      <c r="F34" s="386"/>
      <c r="G34" s="393" t="s">
        <v>293</v>
      </c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86">
        <v>0.5</v>
      </c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94">
        <f t="shared" si="1"/>
        <v>8739.8</v>
      </c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86">
        <v>8216</v>
      </c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>
        <v>3194</v>
      </c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>
        <v>1437.8</v>
      </c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6"/>
      <c r="DG34" s="386"/>
      <c r="DH34" s="386"/>
      <c r="DI34" s="386"/>
      <c r="DJ34" s="386"/>
      <c r="DK34" s="386"/>
      <c r="DL34" s="386"/>
      <c r="DM34" s="386"/>
      <c r="DN34" s="386"/>
      <c r="DO34" s="386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>
        <v>1</v>
      </c>
      <c r="DZ34" s="386"/>
      <c r="EA34" s="386"/>
      <c r="EB34" s="386"/>
      <c r="EC34" s="386"/>
      <c r="ED34" s="386"/>
      <c r="EE34" s="386"/>
      <c r="EF34" s="386"/>
      <c r="EG34" s="386"/>
      <c r="EH34" s="386"/>
      <c r="EI34" s="386"/>
      <c r="EJ34" s="386"/>
      <c r="EK34" s="386"/>
      <c r="EL34" s="386"/>
      <c r="EM34" s="386"/>
      <c r="EN34" s="386"/>
      <c r="EO34" s="386">
        <f t="shared" si="0"/>
        <v>104877.59999999999</v>
      </c>
      <c r="EP34" s="386"/>
      <c r="EQ34" s="386"/>
      <c r="ER34" s="386"/>
      <c r="ES34" s="386"/>
      <c r="ET34" s="386"/>
      <c r="EU34" s="386"/>
      <c r="EV34" s="386"/>
      <c r="EW34" s="386"/>
      <c r="EX34" s="386"/>
      <c r="EY34" s="386"/>
      <c r="EZ34" s="386"/>
      <c r="FA34" s="386"/>
      <c r="FB34" s="386"/>
      <c r="FC34" s="386"/>
      <c r="FD34" s="386"/>
      <c r="FE34" s="386"/>
    </row>
    <row r="35" spans="1:161" s="4" customFormat="1" ht="24.75" customHeight="1">
      <c r="A35" s="386" t="s">
        <v>279</v>
      </c>
      <c r="B35" s="386"/>
      <c r="C35" s="386"/>
      <c r="D35" s="386"/>
      <c r="E35" s="386"/>
      <c r="F35" s="386"/>
      <c r="G35" s="393" t="s">
        <v>294</v>
      </c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86">
        <v>1</v>
      </c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94">
        <f t="shared" si="1"/>
        <v>14493.74</v>
      </c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86">
        <v>7471</v>
      </c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>
        <v>0</v>
      </c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>
        <v>7022.74</v>
      </c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6"/>
      <c r="DP35" s="386"/>
      <c r="DQ35" s="386"/>
      <c r="DR35" s="386"/>
      <c r="DS35" s="386"/>
      <c r="DT35" s="386"/>
      <c r="DU35" s="386"/>
      <c r="DV35" s="386"/>
      <c r="DW35" s="386"/>
      <c r="DX35" s="386"/>
      <c r="DY35" s="386">
        <v>1</v>
      </c>
      <c r="DZ35" s="386"/>
      <c r="EA35" s="386"/>
      <c r="EB35" s="386"/>
      <c r="EC35" s="386"/>
      <c r="ED35" s="386"/>
      <c r="EE35" s="386"/>
      <c r="EF35" s="386"/>
      <c r="EG35" s="386"/>
      <c r="EH35" s="386"/>
      <c r="EI35" s="386"/>
      <c r="EJ35" s="386"/>
      <c r="EK35" s="386"/>
      <c r="EL35" s="386"/>
      <c r="EM35" s="386"/>
      <c r="EN35" s="386"/>
      <c r="EO35" s="386">
        <f t="shared" si="0"/>
        <v>173924.88</v>
      </c>
      <c r="EP35" s="386"/>
      <c r="EQ35" s="386"/>
      <c r="ER35" s="386"/>
      <c r="ES35" s="386"/>
      <c r="ET35" s="386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6"/>
    </row>
    <row r="36" spans="1:161" s="4" customFormat="1" ht="30" customHeight="1">
      <c r="A36" s="386" t="s">
        <v>280</v>
      </c>
      <c r="B36" s="386"/>
      <c r="C36" s="386"/>
      <c r="D36" s="386"/>
      <c r="E36" s="386"/>
      <c r="F36" s="386"/>
      <c r="G36" s="393" t="s">
        <v>295</v>
      </c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86">
        <v>0.75</v>
      </c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94">
        <f t="shared" si="1"/>
        <v>9777.68</v>
      </c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86">
        <v>7471</v>
      </c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>
        <v>0</v>
      </c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>
        <v>4174.43</v>
      </c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386">
        <v>1</v>
      </c>
      <c r="DZ36" s="386"/>
      <c r="EA36" s="386"/>
      <c r="EB36" s="386"/>
      <c r="EC36" s="386"/>
      <c r="ED36" s="386"/>
      <c r="EE36" s="386"/>
      <c r="EF36" s="386"/>
      <c r="EG36" s="386"/>
      <c r="EH36" s="386"/>
      <c r="EI36" s="386"/>
      <c r="EJ36" s="386"/>
      <c r="EK36" s="386"/>
      <c r="EL36" s="386"/>
      <c r="EM36" s="386"/>
      <c r="EN36" s="386"/>
      <c r="EO36" s="386">
        <f>AO36*12</f>
        <v>117332.16</v>
      </c>
      <c r="EP36" s="386"/>
      <c r="EQ36" s="386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</row>
    <row r="37" spans="1:161" s="4" customFormat="1" ht="15" customHeight="1">
      <c r="A37" s="386" t="s">
        <v>281</v>
      </c>
      <c r="B37" s="386"/>
      <c r="C37" s="386"/>
      <c r="D37" s="386"/>
      <c r="E37" s="386"/>
      <c r="F37" s="386"/>
      <c r="G37" s="393" t="s">
        <v>296</v>
      </c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86"/>
      <c r="DL37" s="386"/>
      <c r="DM37" s="386"/>
      <c r="DN37" s="386"/>
      <c r="DO37" s="386"/>
      <c r="DP37" s="386"/>
      <c r="DQ37" s="386"/>
      <c r="DR37" s="386"/>
      <c r="DS37" s="386"/>
      <c r="DT37" s="386"/>
      <c r="DU37" s="386"/>
      <c r="DV37" s="386"/>
      <c r="DW37" s="386"/>
      <c r="DX37" s="386"/>
      <c r="DY37" s="386"/>
      <c r="DZ37" s="386"/>
      <c r="EA37" s="386"/>
      <c r="EB37" s="386"/>
      <c r="EC37" s="386"/>
      <c r="ED37" s="386"/>
      <c r="EE37" s="386"/>
      <c r="EF37" s="386"/>
      <c r="EG37" s="386"/>
      <c r="EH37" s="386"/>
      <c r="EI37" s="386"/>
      <c r="EJ37" s="386"/>
      <c r="EK37" s="386"/>
      <c r="EL37" s="386"/>
      <c r="EM37" s="386"/>
      <c r="EN37" s="386"/>
      <c r="EO37" s="386">
        <f t="shared" si="0"/>
        <v>0</v>
      </c>
      <c r="EP37" s="386"/>
      <c r="EQ37" s="386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</row>
    <row r="38" spans="1:161" s="4" customFormat="1" ht="15" customHeight="1">
      <c r="A38" s="386" t="s">
        <v>282</v>
      </c>
      <c r="B38" s="386"/>
      <c r="C38" s="386"/>
      <c r="D38" s="386"/>
      <c r="E38" s="386"/>
      <c r="F38" s="386"/>
      <c r="G38" s="393" t="s">
        <v>297</v>
      </c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86">
        <v>8</v>
      </c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94">
        <f t="shared" si="1"/>
        <v>115340</v>
      </c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86">
        <v>4720</v>
      </c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>
        <v>77580</v>
      </c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>
        <v>1</v>
      </c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>
        <f t="shared" si="0"/>
        <v>1384080</v>
      </c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</row>
    <row r="39" spans="1:161" s="4" customFormat="1" ht="15" customHeight="1">
      <c r="A39" s="386" t="s">
        <v>20</v>
      </c>
      <c r="B39" s="386"/>
      <c r="C39" s="386"/>
      <c r="D39" s="386"/>
      <c r="E39" s="386"/>
      <c r="F39" s="386"/>
      <c r="G39" s="393" t="s">
        <v>300</v>
      </c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86">
        <v>0.75</v>
      </c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94">
        <f t="shared" si="1"/>
        <v>9760</v>
      </c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86">
        <v>3880</v>
      </c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>
        <v>6850</v>
      </c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  <c r="CN39" s="386"/>
      <c r="CO39" s="386"/>
      <c r="CP39" s="386"/>
      <c r="CQ39" s="386"/>
      <c r="CR39" s="386"/>
      <c r="CS39" s="386"/>
      <c r="CT39" s="386"/>
      <c r="CU39" s="386"/>
      <c r="CV39" s="386"/>
      <c r="CW39" s="386"/>
      <c r="CX39" s="386"/>
      <c r="CY39" s="386"/>
      <c r="CZ39" s="386"/>
      <c r="DA39" s="386"/>
      <c r="DB39" s="386"/>
      <c r="DC39" s="386"/>
      <c r="DD39" s="386"/>
      <c r="DE39" s="386"/>
      <c r="DF39" s="386"/>
      <c r="DG39" s="386"/>
      <c r="DH39" s="386"/>
      <c r="DI39" s="386"/>
      <c r="DJ39" s="386"/>
      <c r="DK39" s="386"/>
      <c r="DL39" s="386"/>
      <c r="DM39" s="386"/>
      <c r="DN39" s="386"/>
      <c r="DO39" s="386"/>
      <c r="DP39" s="386"/>
      <c r="DQ39" s="386"/>
      <c r="DR39" s="386"/>
      <c r="DS39" s="386"/>
      <c r="DT39" s="386"/>
      <c r="DU39" s="386"/>
      <c r="DV39" s="386"/>
      <c r="DW39" s="386"/>
      <c r="DX39" s="386"/>
      <c r="DY39" s="386">
        <v>1</v>
      </c>
      <c r="DZ39" s="386"/>
      <c r="EA39" s="386"/>
      <c r="EB39" s="386"/>
      <c r="EC39" s="386"/>
      <c r="ED39" s="386"/>
      <c r="EE39" s="386"/>
      <c r="EF39" s="386"/>
      <c r="EG39" s="386"/>
      <c r="EH39" s="386"/>
      <c r="EI39" s="386"/>
      <c r="EJ39" s="386"/>
      <c r="EK39" s="386"/>
      <c r="EL39" s="386"/>
      <c r="EM39" s="386"/>
      <c r="EN39" s="386"/>
      <c r="EO39" s="386">
        <f t="shared" si="0"/>
        <v>117120</v>
      </c>
      <c r="EP39" s="386"/>
      <c r="EQ39" s="386"/>
      <c r="ER39" s="386"/>
      <c r="ES39" s="386"/>
      <c r="ET39" s="386"/>
      <c r="EU39" s="386"/>
      <c r="EV39" s="386"/>
      <c r="EW39" s="386"/>
      <c r="EX39" s="386"/>
      <c r="EY39" s="386"/>
      <c r="EZ39" s="386"/>
      <c r="FA39" s="386"/>
      <c r="FB39" s="386"/>
      <c r="FC39" s="386"/>
      <c r="FD39" s="386"/>
      <c r="FE39" s="386"/>
    </row>
    <row r="40" spans="1:161" s="4" customFormat="1" ht="15" customHeight="1">
      <c r="A40" s="386" t="s">
        <v>287</v>
      </c>
      <c r="B40" s="386"/>
      <c r="C40" s="386"/>
      <c r="D40" s="386"/>
      <c r="E40" s="386"/>
      <c r="F40" s="386"/>
      <c r="G40" s="393" t="s">
        <v>305</v>
      </c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86">
        <v>1</v>
      </c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94">
        <f t="shared" si="1"/>
        <v>12280</v>
      </c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394"/>
      <c r="BF40" s="386">
        <v>3880</v>
      </c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>
        <v>8400</v>
      </c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  <c r="DG40" s="386"/>
      <c r="DH40" s="386"/>
      <c r="DI40" s="386"/>
      <c r="DJ40" s="386"/>
      <c r="DK40" s="386"/>
      <c r="DL40" s="386"/>
      <c r="DM40" s="386"/>
      <c r="DN40" s="386"/>
      <c r="DO40" s="386"/>
      <c r="DP40" s="386"/>
      <c r="DQ40" s="386"/>
      <c r="DR40" s="386"/>
      <c r="DS40" s="386"/>
      <c r="DT40" s="386"/>
      <c r="DU40" s="386"/>
      <c r="DV40" s="386"/>
      <c r="DW40" s="386"/>
      <c r="DX40" s="386"/>
      <c r="DY40" s="386">
        <v>1</v>
      </c>
      <c r="DZ40" s="386"/>
      <c r="EA40" s="386"/>
      <c r="EB40" s="386"/>
      <c r="EC40" s="386"/>
      <c r="ED40" s="386"/>
      <c r="EE40" s="386"/>
      <c r="EF40" s="386"/>
      <c r="EG40" s="386"/>
      <c r="EH40" s="386"/>
      <c r="EI40" s="386"/>
      <c r="EJ40" s="386"/>
      <c r="EK40" s="386"/>
      <c r="EL40" s="386"/>
      <c r="EM40" s="386"/>
      <c r="EN40" s="386"/>
      <c r="EO40" s="386">
        <f t="shared" si="0"/>
        <v>147360</v>
      </c>
      <c r="EP40" s="386"/>
      <c r="EQ40" s="386"/>
      <c r="ER40" s="386"/>
      <c r="ES40" s="386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6"/>
    </row>
    <row r="41" spans="1:161" s="4" customFormat="1" ht="15" customHeight="1">
      <c r="A41" s="390" t="s">
        <v>193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2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 t="s">
        <v>175</v>
      </c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 t="s">
        <v>175</v>
      </c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 t="s">
        <v>175</v>
      </c>
      <c r="CR41" s="386"/>
      <c r="CS41" s="386"/>
      <c r="CT41" s="386"/>
      <c r="CU41" s="386"/>
      <c r="CV41" s="386"/>
      <c r="CW41" s="386"/>
      <c r="CX41" s="386"/>
      <c r="CY41" s="386"/>
      <c r="CZ41" s="386"/>
      <c r="DA41" s="386"/>
      <c r="DB41" s="386"/>
      <c r="DC41" s="386"/>
      <c r="DD41" s="386"/>
      <c r="DE41" s="386"/>
      <c r="DF41" s="386"/>
      <c r="DG41" s="386"/>
      <c r="DH41" s="386"/>
      <c r="DI41" s="386" t="s">
        <v>175</v>
      </c>
      <c r="DJ41" s="386"/>
      <c r="DK41" s="386"/>
      <c r="DL41" s="386"/>
      <c r="DM41" s="386"/>
      <c r="DN41" s="386"/>
      <c r="DO41" s="386"/>
      <c r="DP41" s="386"/>
      <c r="DQ41" s="386"/>
      <c r="DR41" s="386"/>
      <c r="DS41" s="386"/>
      <c r="DT41" s="386"/>
      <c r="DU41" s="386"/>
      <c r="DV41" s="386"/>
      <c r="DW41" s="386"/>
      <c r="DX41" s="386"/>
      <c r="DY41" s="386" t="s">
        <v>175</v>
      </c>
      <c r="DZ41" s="386"/>
      <c r="EA41" s="386"/>
      <c r="EB41" s="386"/>
      <c r="EC41" s="386"/>
      <c r="ED41" s="386"/>
      <c r="EE41" s="386"/>
      <c r="EF41" s="386"/>
      <c r="EG41" s="386"/>
      <c r="EH41" s="386"/>
      <c r="EI41" s="386"/>
      <c r="EJ41" s="386"/>
      <c r="EK41" s="386"/>
      <c r="EL41" s="386"/>
      <c r="EM41" s="386"/>
      <c r="EN41" s="386"/>
      <c r="EO41" s="395">
        <f>EO30+EO31+EO32+EO33+EO34+EO35+EO36+EO37+EO38+EO39+EO40</f>
        <v>5559260</v>
      </c>
      <c r="EP41" s="395"/>
      <c r="EQ41" s="395"/>
      <c r="ER41" s="395"/>
      <c r="ES41" s="395"/>
      <c r="ET41" s="395"/>
      <c r="EU41" s="395"/>
      <c r="EV41" s="395"/>
      <c r="EW41" s="395"/>
      <c r="EX41" s="395"/>
      <c r="EY41" s="395"/>
      <c r="EZ41" s="395"/>
      <c r="FA41" s="395"/>
      <c r="FB41" s="395"/>
      <c r="FC41" s="395"/>
      <c r="FD41" s="395"/>
      <c r="FE41" s="395"/>
    </row>
    <row r="42" spans="1:161" ht="12.75">
      <c r="A42" s="378" t="s">
        <v>289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  <c r="DT42" s="379"/>
      <c r="DU42" s="379"/>
      <c r="DV42" s="379"/>
      <c r="DW42" s="379"/>
      <c r="DX42" s="379"/>
      <c r="DY42" s="379"/>
      <c r="DZ42" s="379"/>
      <c r="EA42" s="379"/>
      <c r="EB42" s="379"/>
      <c r="EC42" s="379"/>
      <c r="ED42" s="379"/>
      <c r="EE42" s="379"/>
      <c r="EF42" s="379"/>
      <c r="EG42" s="379"/>
      <c r="EH42" s="379"/>
      <c r="EI42" s="379"/>
      <c r="EJ42" s="379"/>
      <c r="EK42" s="379"/>
      <c r="EL42" s="379"/>
      <c r="EM42" s="379"/>
      <c r="EN42" s="379"/>
      <c r="EO42" s="379"/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80"/>
    </row>
    <row r="43" spans="1:161" ht="12.75">
      <c r="A43" s="386" t="s">
        <v>42</v>
      </c>
      <c r="B43" s="386"/>
      <c r="C43" s="386"/>
      <c r="D43" s="386"/>
      <c r="E43" s="386"/>
      <c r="F43" s="386"/>
      <c r="G43" s="393" t="s">
        <v>298</v>
      </c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86">
        <v>3</v>
      </c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94">
        <f>(Y43*BF43)+BX43+CQ43</f>
        <v>33447.05</v>
      </c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86">
        <v>4282</v>
      </c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>
        <f>14201.05+6400</f>
        <v>20601.05</v>
      </c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6"/>
      <c r="DV43" s="386"/>
      <c r="DW43" s="386"/>
      <c r="DX43" s="386"/>
      <c r="DY43" s="386">
        <v>1</v>
      </c>
      <c r="DZ43" s="386"/>
      <c r="EA43" s="386"/>
      <c r="EB43" s="386"/>
      <c r="EC43" s="386"/>
      <c r="ED43" s="386"/>
      <c r="EE43" s="386"/>
      <c r="EF43" s="386"/>
      <c r="EG43" s="386"/>
      <c r="EH43" s="386"/>
      <c r="EI43" s="386"/>
      <c r="EJ43" s="386"/>
      <c r="EK43" s="386"/>
      <c r="EL43" s="386"/>
      <c r="EM43" s="386"/>
      <c r="EN43" s="386"/>
      <c r="EO43" s="386">
        <f>AO43*12</f>
        <v>401364.60000000003</v>
      </c>
      <c r="EP43" s="386"/>
      <c r="EQ43" s="386"/>
      <c r="ER43" s="386"/>
      <c r="ES43" s="386"/>
      <c r="ET43" s="386"/>
      <c r="EU43" s="386"/>
      <c r="EV43" s="386"/>
      <c r="EW43" s="386"/>
      <c r="EX43" s="386"/>
      <c r="EY43" s="386"/>
      <c r="EZ43" s="386"/>
      <c r="FA43" s="386"/>
      <c r="FB43" s="386"/>
      <c r="FC43" s="386"/>
      <c r="FD43" s="386"/>
      <c r="FE43" s="386"/>
    </row>
    <row r="44" spans="1:161" ht="12.75">
      <c r="A44" s="386" t="s">
        <v>215</v>
      </c>
      <c r="B44" s="386"/>
      <c r="C44" s="386"/>
      <c r="D44" s="386"/>
      <c r="E44" s="386"/>
      <c r="F44" s="386"/>
      <c r="G44" s="393" t="s">
        <v>292</v>
      </c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86">
        <v>10.4</v>
      </c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94">
        <f>(BF44*Y44)+BX44+CQ44</f>
        <v>677207.53</v>
      </c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>
        <v>677207.53</v>
      </c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  <c r="DQ44" s="386"/>
      <c r="DR44" s="386"/>
      <c r="DS44" s="386"/>
      <c r="DT44" s="386"/>
      <c r="DU44" s="386"/>
      <c r="DV44" s="386"/>
      <c r="DW44" s="386"/>
      <c r="DX44" s="386"/>
      <c r="DY44" s="386">
        <v>1</v>
      </c>
      <c r="DZ44" s="386"/>
      <c r="EA44" s="386"/>
      <c r="EB44" s="386"/>
      <c r="EC44" s="386"/>
      <c r="ED44" s="386"/>
      <c r="EE44" s="386"/>
      <c r="EF44" s="386"/>
      <c r="EG44" s="386"/>
      <c r="EH44" s="386"/>
      <c r="EI44" s="386"/>
      <c r="EJ44" s="386"/>
      <c r="EK44" s="386"/>
      <c r="EL44" s="386"/>
      <c r="EM44" s="386"/>
      <c r="EN44" s="386"/>
      <c r="EO44" s="386">
        <f>AO44*1</f>
        <v>677207.53</v>
      </c>
      <c r="EP44" s="386"/>
      <c r="EQ44" s="386"/>
      <c r="ER44" s="386"/>
      <c r="ES44" s="386"/>
      <c r="ET44" s="386"/>
      <c r="EU44" s="386"/>
      <c r="EV44" s="386"/>
      <c r="EW44" s="386"/>
      <c r="EX44" s="386"/>
      <c r="EY44" s="386"/>
      <c r="EZ44" s="386"/>
      <c r="FA44" s="386"/>
      <c r="FB44" s="386"/>
      <c r="FC44" s="386"/>
      <c r="FD44" s="386"/>
      <c r="FE44" s="386"/>
    </row>
    <row r="45" spans="1:161" ht="12.75">
      <c r="A45" s="386" t="s">
        <v>226</v>
      </c>
      <c r="B45" s="386"/>
      <c r="C45" s="386"/>
      <c r="D45" s="386"/>
      <c r="E45" s="386"/>
      <c r="F45" s="386"/>
      <c r="G45" s="393" t="s">
        <v>299</v>
      </c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86">
        <v>2</v>
      </c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94">
        <f>(Y45*BF45)+BX45+CQ45</f>
        <v>27022.4</v>
      </c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86">
        <v>4282</v>
      </c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>
        <f>12058.4+3200+3200</f>
        <v>18458.4</v>
      </c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6"/>
      <c r="DP45" s="386"/>
      <c r="DQ45" s="386"/>
      <c r="DR45" s="386"/>
      <c r="DS45" s="386"/>
      <c r="DT45" s="386"/>
      <c r="DU45" s="386"/>
      <c r="DV45" s="386"/>
      <c r="DW45" s="386"/>
      <c r="DX45" s="386"/>
      <c r="DY45" s="386">
        <v>1</v>
      </c>
      <c r="DZ45" s="386"/>
      <c r="EA45" s="386"/>
      <c r="EB45" s="386"/>
      <c r="EC45" s="386"/>
      <c r="ED45" s="386"/>
      <c r="EE45" s="386"/>
      <c r="EF45" s="386"/>
      <c r="EG45" s="386"/>
      <c r="EH45" s="386"/>
      <c r="EI45" s="386"/>
      <c r="EJ45" s="386"/>
      <c r="EK45" s="386"/>
      <c r="EL45" s="386"/>
      <c r="EM45" s="386"/>
      <c r="EN45" s="386"/>
      <c r="EO45" s="386">
        <f>AO45*12</f>
        <v>324268.80000000005</v>
      </c>
      <c r="EP45" s="386"/>
      <c r="EQ45" s="386"/>
      <c r="ER45" s="386"/>
      <c r="ES45" s="386"/>
      <c r="ET45" s="386"/>
      <c r="EU45" s="386"/>
      <c r="EV45" s="386"/>
      <c r="EW45" s="386"/>
      <c r="EX45" s="386"/>
      <c r="EY45" s="386"/>
      <c r="EZ45" s="386"/>
      <c r="FA45" s="386"/>
      <c r="FB45" s="386"/>
      <c r="FC45" s="386"/>
      <c r="FD45" s="386"/>
      <c r="FE45" s="386"/>
    </row>
    <row r="46" spans="1:161" ht="12.75">
      <c r="A46" s="386" t="s">
        <v>277</v>
      </c>
      <c r="B46" s="386"/>
      <c r="C46" s="386"/>
      <c r="D46" s="386"/>
      <c r="E46" s="386"/>
      <c r="F46" s="386"/>
      <c r="G46" s="393" t="s">
        <v>301</v>
      </c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86">
        <v>0.75</v>
      </c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94">
        <f>(Y46*BF46)+BX46+CQ46</f>
        <v>8585.25</v>
      </c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86">
        <v>4047</v>
      </c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>
        <v>5550</v>
      </c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386"/>
      <c r="DC46" s="386"/>
      <c r="DD46" s="386"/>
      <c r="DE46" s="386"/>
      <c r="DF46" s="386"/>
      <c r="DG46" s="386"/>
      <c r="DH46" s="386"/>
      <c r="DI46" s="386"/>
      <c r="DJ46" s="386"/>
      <c r="DK46" s="386"/>
      <c r="DL46" s="386"/>
      <c r="DM46" s="386"/>
      <c r="DN46" s="386"/>
      <c r="DO46" s="386"/>
      <c r="DP46" s="386"/>
      <c r="DQ46" s="386"/>
      <c r="DR46" s="386"/>
      <c r="DS46" s="386"/>
      <c r="DT46" s="386"/>
      <c r="DU46" s="386"/>
      <c r="DV46" s="386"/>
      <c r="DW46" s="386"/>
      <c r="DX46" s="386"/>
      <c r="DY46" s="386">
        <v>1</v>
      </c>
      <c r="DZ46" s="386"/>
      <c r="EA46" s="386"/>
      <c r="EB46" s="386"/>
      <c r="EC46" s="386"/>
      <c r="ED46" s="386"/>
      <c r="EE46" s="386"/>
      <c r="EF46" s="386"/>
      <c r="EG46" s="386"/>
      <c r="EH46" s="386"/>
      <c r="EI46" s="386"/>
      <c r="EJ46" s="386"/>
      <c r="EK46" s="386"/>
      <c r="EL46" s="386"/>
      <c r="EM46" s="386"/>
      <c r="EN46" s="386"/>
      <c r="EO46" s="386">
        <f>AO46*12</f>
        <v>103023</v>
      </c>
      <c r="EP46" s="386"/>
      <c r="EQ46" s="386"/>
      <c r="ER46" s="386"/>
      <c r="ES46" s="386"/>
      <c r="ET46" s="386"/>
      <c r="EU46" s="386"/>
      <c r="EV46" s="386"/>
      <c r="EW46" s="386"/>
      <c r="EX46" s="386"/>
      <c r="EY46" s="386"/>
      <c r="EZ46" s="386"/>
      <c r="FA46" s="386"/>
      <c r="FB46" s="386"/>
      <c r="FC46" s="386"/>
      <c r="FD46" s="386"/>
      <c r="FE46" s="386"/>
    </row>
    <row r="47" spans="1:161" ht="12.75">
      <c r="A47" s="386" t="s">
        <v>278</v>
      </c>
      <c r="B47" s="386"/>
      <c r="C47" s="386"/>
      <c r="D47" s="386"/>
      <c r="E47" s="386"/>
      <c r="F47" s="386"/>
      <c r="G47" s="393" t="s">
        <v>302</v>
      </c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86">
        <f>AO47*12</f>
        <v>0</v>
      </c>
      <c r="EP47" s="386"/>
      <c r="EQ47" s="386"/>
      <c r="ER47" s="386"/>
      <c r="ES47" s="386"/>
      <c r="ET47" s="386"/>
      <c r="EU47" s="386"/>
      <c r="EV47" s="386"/>
      <c r="EW47" s="386"/>
      <c r="EX47" s="386"/>
      <c r="EY47" s="386"/>
      <c r="EZ47" s="386"/>
      <c r="FA47" s="386"/>
      <c r="FB47" s="386"/>
      <c r="FC47" s="386"/>
      <c r="FD47" s="386"/>
      <c r="FE47" s="386"/>
    </row>
    <row r="48" spans="1:161" ht="12.75">
      <c r="A48" s="386" t="s">
        <v>279</v>
      </c>
      <c r="B48" s="386"/>
      <c r="C48" s="386"/>
      <c r="D48" s="386"/>
      <c r="E48" s="386"/>
      <c r="F48" s="386"/>
      <c r="G48" s="393" t="s">
        <v>303</v>
      </c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86">
        <v>0.5</v>
      </c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94">
        <f>(Y48*BF48)+BX48+CQ48</f>
        <v>5723.5</v>
      </c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86">
        <v>4047</v>
      </c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>
        <v>3700</v>
      </c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  <c r="DN48" s="386"/>
      <c r="DO48" s="386"/>
      <c r="DP48" s="386"/>
      <c r="DQ48" s="386"/>
      <c r="DR48" s="386"/>
      <c r="DS48" s="386"/>
      <c r="DT48" s="386"/>
      <c r="DU48" s="386"/>
      <c r="DV48" s="386"/>
      <c r="DW48" s="386"/>
      <c r="DX48" s="386"/>
      <c r="DY48" s="386">
        <v>1</v>
      </c>
      <c r="DZ48" s="386"/>
      <c r="EA48" s="386"/>
      <c r="EB48" s="386"/>
      <c r="EC48" s="386"/>
      <c r="ED48" s="386"/>
      <c r="EE48" s="386"/>
      <c r="EF48" s="386"/>
      <c r="EG48" s="386"/>
      <c r="EH48" s="386"/>
      <c r="EI48" s="386"/>
      <c r="EJ48" s="386"/>
      <c r="EK48" s="386"/>
      <c r="EL48" s="386"/>
      <c r="EM48" s="386"/>
      <c r="EN48" s="386"/>
      <c r="EO48" s="386">
        <f>AO48*12</f>
        <v>68682</v>
      </c>
      <c r="EP48" s="386"/>
      <c r="EQ48" s="386"/>
      <c r="ER48" s="386"/>
      <c r="ES48" s="386"/>
      <c r="ET48" s="386"/>
      <c r="EU48" s="386"/>
      <c r="EV48" s="386"/>
      <c r="EW48" s="386"/>
      <c r="EX48" s="386"/>
      <c r="EY48" s="386"/>
      <c r="EZ48" s="386"/>
      <c r="FA48" s="386"/>
      <c r="FB48" s="386"/>
      <c r="FC48" s="386"/>
      <c r="FD48" s="386"/>
      <c r="FE48" s="386"/>
    </row>
    <row r="49" spans="1:161" ht="12.75">
      <c r="A49" s="386" t="s">
        <v>280</v>
      </c>
      <c r="B49" s="386"/>
      <c r="C49" s="386"/>
      <c r="D49" s="386"/>
      <c r="E49" s="386"/>
      <c r="F49" s="386"/>
      <c r="G49" s="393" t="s">
        <v>304</v>
      </c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  <c r="DO49" s="394"/>
      <c r="DP49" s="394"/>
      <c r="DQ49" s="394"/>
      <c r="DR49" s="394"/>
      <c r="DS49" s="394"/>
      <c r="DT49" s="394"/>
      <c r="DU49" s="394"/>
      <c r="DV49" s="394"/>
      <c r="DW49" s="394"/>
      <c r="DX49" s="394"/>
      <c r="DY49" s="394"/>
      <c r="DZ49" s="394"/>
      <c r="EA49" s="394"/>
      <c r="EB49" s="394"/>
      <c r="EC49" s="394"/>
      <c r="ED49" s="394"/>
      <c r="EE49" s="394"/>
      <c r="EF49" s="394"/>
      <c r="EG49" s="394"/>
      <c r="EH49" s="394"/>
      <c r="EI49" s="394"/>
      <c r="EJ49" s="394"/>
      <c r="EK49" s="394"/>
      <c r="EL49" s="394"/>
      <c r="EM49" s="394"/>
      <c r="EN49" s="394"/>
      <c r="EO49" s="386">
        <f>AO49*12</f>
        <v>0</v>
      </c>
      <c r="EP49" s="386"/>
      <c r="EQ49" s="386"/>
      <c r="ER49" s="386"/>
      <c r="ES49" s="386"/>
      <c r="ET49" s="386"/>
      <c r="EU49" s="386"/>
      <c r="EV49" s="386"/>
      <c r="EW49" s="386"/>
      <c r="EX49" s="386"/>
      <c r="EY49" s="386"/>
      <c r="EZ49" s="386"/>
      <c r="FA49" s="386"/>
      <c r="FB49" s="386"/>
      <c r="FC49" s="386"/>
      <c r="FD49" s="386"/>
      <c r="FE49" s="386"/>
    </row>
    <row r="50" spans="1:161" ht="12.75">
      <c r="A50" s="390" t="s">
        <v>193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2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 t="s">
        <v>175</v>
      </c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 t="s">
        <v>175</v>
      </c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 t="s">
        <v>175</v>
      </c>
      <c r="CR50" s="395"/>
      <c r="CS50" s="395"/>
      <c r="CT50" s="395"/>
      <c r="CU50" s="395"/>
      <c r="CV50" s="395"/>
      <c r="CW50" s="395"/>
      <c r="CX50" s="395"/>
      <c r="CY50" s="395"/>
      <c r="CZ50" s="395"/>
      <c r="DA50" s="395"/>
      <c r="DB50" s="395"/>
      <c r="DC50" s="395"/>
      <c r="DD50" s="395"/>
      <c r="DE50" s="395"/>
      <c r="DF50" s="395"/>
      <c r="DG50" s="395"/>
      <c r="DH50" s="395"/>
      <c r="DI50" s="395" t="s">
        <v>175</v>
      </c>
      <c r="DJ50" s="395"/>
      <c r="DK50" s="395"/>
      <c r="DL50" s="395"/>
      <c r="DM50" s="395"/>
      <c r="DN50" s="395"/>
      <c r="DO50" s="395"/>
      <c r="DP50" s="395"/>
      <c r="DQ50" s="395"/>
      <c r="DR50" s="395"/>
      <c r="DS50" s="395"/>
      <c r="DT50" s="395"/>
      <c r="DU50" s="395"/>
      <c r="DV50" s="395"/>
      <c r="DW50" s="395"/>
      <c r="DX50" s="395"/>
      <c r="DY50" s="395" t="s">
        <v>175</v>
      </c>
      <c r="DZ50" s="395"/>
      <c r="EA50" s="395"/>
      <c r="EB50" s="395"/>
      <c r="EC50" s="395"/>
      <c r="ED50" s="395"/>
      <c r="EE50" s="395"/>
      <c r="EF50" s="395"/>
      <c r="EG50" s="395"/>
      <c r="EH50" s="395"/>
      <c r="EI50" s="395"/>
      <c r="EJ50" s="395"/>
      <c r="EK50" s="395"/>
      <c r="EL50" s="395"/>
      <c r="EM50" s="395"/>
      <c r="EN50" s="395"/>
      <c r="EO50" s="395">
        <f>EO43+EO45+EO46+EO47+EO48+EO49+EO44</f>
        <v>1574545.9300000002</v>
      </c>
      <c r="EP50" s="395"/>
      <c r="EQ50" s="395"/>
      <c r="ER50" s="395"/>
      <c r="ES50" s="395"/>
      <c r="ET50" s="395"/>
      <c r="EU50" s="395"/>
      <c r="EV50" s="395"/>
      <c r="EW50" s="395"/>
      <c r="EX50" s="395"/>
      <c r="EY50" s="395"/>
      <c r="EZ50" s="395"/>
      <c r="FA50" s="395"/>
      <c r="FB50" s="395"/>
      <c r="FC50" s="395"/>
      <c r="FD50" s="395"/>
      <c r="FE50" s="395"/>
    </row>
  </sheetData>
  <sheetProtection/>
  <mergeCells count="291">
    <mergeCell ref="CQ44:DH44"/>
    <mergeCell ref="DI44:DX44"/>
    <mergeCell ref="DY44:EN44"/>
    <mergeCell ref="EO44:FE44"/>
    <mergeCell ref="A44:F44"/>
    <mergeCell ref="G44:X44"/>
    <mergeCell ref="Y44:AN44"/>
    <mergeCell ref="AO44:BE44"/>
    <mergeCell ref="BF44:BW44"/>
    <mergeCell ref="BX44:CP44"/>
    <mergeCell ref="CQ50:DH50"/>
    <mergeCell ref="DI50:DX50"/>
    <mergeCell ref="DY50:EN50"/>
    <mergeCell ref="EO50:FE50"/>
    <mergeCell ref="A50:X50"/>
    <mergeCell ref="Y50:AN50"/>
    <mergeCell ref="AO50:BE50"/>
    <mergeCell ref="BF50:BW50"/>
    <mergeCell ref="BX50:CP50"/>
    <mergeCell ref="A27:EN27"/>
    <mergeCell ref="EO27:FE27"/>
    <mergeCell ref="BX49:CP49"/>
    <mergeCell ref="CQ49:DH49"/>
    <mergeCell ref="DI49:DX49"/>
    <mergeCell ref="DY49:EN49"/>
    <mergeCell ref="EO49:FE49"/>
    <mergeCell ref="BX48:CP48"/>
    <mergeCell ref="CQ48:DH48"/>
    <mergeCell ref="DI48:DX48"/>
    <mergeCell ref="EO48:FE48"/>
    <mergeCell ref="A49:F49"/>
    <mergeCell ref="G49:X49"/>
    <mergeCell ref="Y49:AN49"/>
    <mergeCell ref="AO49:BE49"/>
    <mergeCell ref="BF49:BW49"/>
    <mergeCell ref="CQ47:DH47"/>
    <mergeCell ref="DI47:DX47"/>
    <mergeCell ref="DY47:EN47"/>
    <mergeCell ref="EO47:FE47"/>
    <mergeCell ref="A48:F48"/>
    <mergeCell ref="G48:X48"/>
    <mergeCell ref="Y48:AN48"/>
    <mergeCell ref="AO48:BE48"/>
    <mergeCell ref="BF48:BW48"/>
    <mergeCell ref="DY48:EN48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BX47:CP47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3:DH43"/>
    <mergeCell ref="DI43:DX43"/>
    <mergeCell ref="DY43:EN43"/>
    <mergeCell ref="EO43:FE43"/>
    <mergeCell ref="A45:F45"/>
    <mergeCell ref="G45:X45"/>
    <mergeCell ref="Y45:AN45"/>
    <mergeCell ref="AO45:BE45"/>
    <mergeCell ref="BF45:BW45"/>
    <mergeCell ref="BX45:CP45"/>
    <mergeCell ref="A43:F43"/>
    <mergeCell ref="G43:X43"/>
    <mergeCell ref="Y43:AN43"/>
    <mergeCell ref="AO43:BE43"/>
    <mergeCell ref="BF43:BW43"/>
    <mergeCell ref="BX43:CP43"/>
    <mergeCell ref="BX40:CP40"/>
    <mergeCell ref="CQ40:DH40"/>
    <mergeCell ref="DI40:DX40"/>
    <mergeCell ref="DY40:EN40"/>
    <mergeCell ref="EO40:FE40"/>
    <mergeCell ref="A42:FE42"/>
    <mergeCell ref="DY41:EN41"/>
    <mergeCell ref="EO41:FE41"/>
    <mergeCell ref="DI41:DX41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1:X21"/>
    <mergeCell ref="DI21:DX21"/>
    <mergeCell ref="DY21:EN21"/>
    <mergeCell ref="EO21:FE21"/>
    <mergeCell ref="A41:X41"/>
    <mergeCell ref="Y41:AN41"/>
    <mergeCell ref="AO41:BE41"/>
    <mergeCell ref="BF41:BW41"/>
    <mergeCell ref="BX41:CP41"/>
    <mergeCell ref="CQ41:DH41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0:F20"/>
    <mergeCell ref="G20:X20"/>
    <mergeCell ref="Y20:AN20"/>
    <mergeCell ref="AO20:BE20"/>
    <mergeCell ref="BF20:BW20"/>
    <mergeCell ref="BX20:CP20"/>
    <mergeCell ref="CQ19:DH19"/>
    <mergeCell ref="Y21:AN21"/>
    <mergeCell ref="AO21:BE21"/>
    <mergeCell ref="BF21:BW21"/>
    <mergeCell ref="BX21:CP21"/>
    <mergeCell ref="CQ21:DH21"/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</mergeCells>
  <printOptions/>
  <pageMargins left="0.71" right="0.71" top="0.75" bottom="0.75" header="0.31" footer="0.31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3"/>
  <sheetViews>
    <sheetView view="pageBreakPreview" zoomScale="110" zoomScaleSheetLayoutView="110" zoomScalePageLayoutView="0" workbookViewId="0" topLeftCell="A1">
      <selection activeCell="A15" sqref="A15:DA15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35" t="s">
        <v>194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5"/>
      <c r="BT2" s="435"/>
      <c r="BU2" s="435"/>
      <c r="BV2" s="435"/>
      <c r="BW2" s="435"/>
      <c r="BX2" s="435"/>
      <c r="BY2" s="435"/>
      <c r="BZ2" s="435"/>
      <c r="CA2" s="435"/>
      <c r="CB2" s="435"/>
      <c r="CC2" s="435"/>
      <c r="CD2" s="435"/>
      <c r="CE2" s="435"/>
      <c r="CF2" s="435"/>
      <c r="CG2" s="435"/>
      <c r="CH2" s="435"/>
      <c r="CI2" s="435"/>
      <c r="CJ2" s="435"/>
      <c r="CK2" s="435"/>
      <c r="CL2" s="435"/>
      <c r="CM2" s="435"/>
      <c r="CN2" s="435"/>
      <c r="CO2" s="435"/>
      <c r="CP2" s="435"/>
      <c r="CQ2" s="435"/>
      <c r="CR2" s="435"/>
      <c r="CS2" s="435"/>
      <c r="CT2" s="435"/>
      <c r="CU2" s="435"/>
      <c r="CV2" s="435"/>
      <c r="CW2" s="435"/>
      <c r="CX2" s="435"/>
      <c r="CY2" s="435"/>
      <c r="CZ2" s="435"/>
      <c r="DA2" s="435"/>
    </row>
    <row r="3" ht="10.5" customHeight="1"/>
    <row r="4" spans="1:105" s="126" customFormat="1" ht="45" customHeight="1">
      <c r="A4" s="452" t="s">
        <v>64</v>
      </c>
      <c r="B4" s="453"/>
      <c r="C4" s="453"/>
      <c r="D4" s="453"/>
      <c r="E4" s="453"/>
      <c r="F4" s="454"/>
      <c r="G4" s="452" t="s">
        <v>195</v>
      </c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452" t="s">
        <v>196</v>
      </c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4"/>
      <c r="BD4" s="452" t="s">
        <v>197</v>
      </c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4"/>
      <c r="BT4" s="452" t="s">
        <v>198</v>
      </c>
      <c r="BU4" s="453"/>
      <c r="BV4" s="453"/>
      <c r="BW4" s="453"/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4"/>
      <c r="CJ4" s="452" t="s">
        <v>199</v>
      </c>
      <c r="CK4" s="453"/>
      <c r="CL4" s="453"/>
      <c r="CM4" s="453"/>
      <c r="CN4" s="453"/>
      <c r="CO4" s="453"/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4"/>
    </row>
    <row r="5" spans="1:105" s="127" customFormat="1" ht="12.75">
      <c r="A5" s="440">
        <v>1</v>
      </c>
      <c r="B5" s="440"/>
      <c r="C5" s="440"/>
      <c r="D5" s="440"/>
      <c r="E5" s="440"/>
      <c r="F5" s="440"/>
      <c r="G5" s="440">
        <v>2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>
        <v>3</v>
      </c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>
        <v>4</v>
      </c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>
        <v>5</v>
      </c>
      <c r="BU5" s="440"/>
      <c r="BV5" s="440"/>
      <c r="BW5" s="440"/>
      <c r="BX5" s="440"/>
      <c r="BY5" s="440"/>
      <c r="BZ5" s="440"/>
      <c r="CA5" s="440"/>
      <c r="CB5" s="440"/>
      <c r="CC5" s="440"/>
      <c r="CD5" s="440"/>
      <c r="CE5" s="440"/>
      <c r="CF5" s="440"/>
      <c r="CG5" s="440"/>
      <c r="CH5" s="440"/>
      <c r="CI5" s="440"/>
      <c r="CJ5" s="440">
        <v>6</v>
      </c>
      <c r="CK5" s="440"/>
      <c r="CL5" s="440"/>
      <c r="CM5" s="440"/>
      <c r="CN5" s="440"/>
      <c r="CO5" s="440"/>
      <c r="CP5" s="440"/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</row>
    <row r="6" spans="1:105" s="128" customFormat="1" ht="15" customHeight="1">
      <c r="A6" s="399"/>
      <c r="B6" s="399"/>
      <c r="C6" s="399"/>
      <c r="D6" s="399"/>
      <c r="E6" s="399"/>
      <c r="F6" s="399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</row>
    <row r="7" spans="1:105" s="128" customFormat="1" ht="15" customHeight="1">
      <c r="A7" s="399"/>
      <c r="B7" s="399"/>
      <c r="C7" s="399"/>
      <c r="D7" s="399"/>
      <c r="E7" s="399"/>
      <c r="F7" s="399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</row>
    <row r="8" spans="1:105" s="128" customFormat="1" ht="15" customHeight="1">
      <c r="A8" s="399"/>
      <c r="B8" s="399"/>
      <c r="C8" s="399"/>
      <c r="D8" s="399"/>
      <c r="E8" s="399"/>
      <c r="F8" s="399"/>
      <c r="G8" s="444" t="s">
        <v>193</v>
      </c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5"/>
      <c r="AE8" s="401" t="s">
        <v>175</v>
      </c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 t="s">
        <v>175</v>
      </c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 t="s">
        <v>175</v>
      </c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  <c r="CT8" s="401"/>
      <c r="CU8" s="401"/>
      <c r="CV8" s="401"/>
      <c r="CW8" s="401"/>
      <c r="CX8" s="401"/>
      <c r="CY8" s="401"/>
      <c r="CZ8" s="401"/>
      <c r="DA8" s="401"/>
    </row>
    <row r="10" spans="1:105" s="124" customFormat="1" ht="14.25">
      <c r="A10" s="435" t="s">
        <v>200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5"/>
      <c r="CB10" s="435"/>
      <c r="CC10" s="435"/>
      <c r="CD10" s="435"/>
      <c r="CE10" s="435"/>
      <c r="CF10" s="435"/>
      <c r="CG10" s="435"/>
      <c r="CH10" s="435"/>
      <c r="CI10" s="435"/>
      <c r="CJ10" s="435"/>
      <c r="CK10" s="435"/>
      <c r="CL10" s="435"/>
      <c r="CM10" s="435"/>
      <c r="CN10" s="435"/>
      <c r="CO10" s="435"/>
      <c r="CP10" s="435"/>
      <c r="CQ10" s="435"/>
      <c r="CR10" s="435"/>
      <c r="CS10" s="435"/>
      <c r="CT10" s="435"/>
      <c r="CU10" s="435"/>
      <c r="CV10" s="435"/>
      <c r="CW10" s="435"/>
      <c r="CX10" s="435"/>
      <c r="CY10" s="435"/>
      <c r="CZ10" s="435"/>
      <c r="DA10" s="435"/>
    </row>
    <row r="11" ht="10.5" customHeight="1"/>
    <row r="12" spans="1:105" s="126" customFormat="1" ht="55.5" customHeight="1">
      <c r="A12" s="452" t="s">
        <v>64</v>
      </c>
      <c r="B12" s="453"/>
      <c r="C12" s="453"/>
      <c r="D12" s="453"/>
      <c r="E12" s="453"/>
      <c r="F12" s="454"/>
      <c r="G12" s="452" t="s">
        <v>195</v>
      </c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4"/>
      <c r="AE12" s="452" t="s">
        <v>201</v>
      </c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4"/>
      <c r="AZ12" s="452" t="s">
        <v>202</v>
      </c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4"/>
      <c r="BR12" s="429" t="s">
        <v>203</v>
      </c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60"/>
      <c r="CJ12" s="452" t="s">
        <v>199</v>
      </c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453"/>
      <c r="CV12" s="453"/>
      <c r="CW12" s="453"/>
      <c r="CX12" s="453"/>
      <c r="CY12" s="453"/>
      <c r="CZ12" s="453"/>
      <c r="DA12" s="454"/>
    </row>
    <row r="13" spans="1:105" s="127" customFormat="1" ht="12.75">
      <c r="A13" s="440">
        <v>1</v>
      </c>
      <c r="B13" s="440"/>
      <c r="C13" s="440"/>
      <c r="D13" s="440"/>
      <c r="E13" s="440"/>
      <c r="F13" s="440"/>
      <c r="G13" s="440">
        <v>2</v>
      </c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>
        <v>3</v>
      </c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>
        <v>4</v>
      </c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>
        <v>5</v>
      </c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>
        <v>6</v>
      </c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</row>
    <row r="14" spans="1:105" s="128" customFormat="1" ht="15" customHeight="1">
      <c r="A14" s="503" t="s">
        <v>309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5"/>
      <c r="CJ14" s="407">
        <f>CJ23+CJ17</f>
        <v>1567.55</v>
      </c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</row>
    <row r="15" spans="1:105" s="128" customFormat="1" ht="15" customHeight="1">
      <c r="A15" s="506" t="s">
        <v>58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8"/>
    </row>
    <row r="16" spans="1:105" s="128" customFormat="1" ht="15" customHeight="1">
      <c r="A16" s="506" t="s">
        <v>307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8"/>
    </row>
    <row r="17" spans="1:105" s="128" customFormat="1" ht="15" customHeight="1">
      <c r="A17" s="399" t="s">
        <v>42</v>
      </c>
      <c r="B17" s="399"/>
      <c r="C17" s="399"/>
      <c r="D17" s="399"/>
      <c r="E17" s="399"/>
      <c r="F17" s="399"/>
      <c r="G17" s="507" t="s">
        <v>310</v>
      </c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8"/>
      <c r="AE17" s="404">
        <v>0</v>
      </c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>
        <v>0</v>
      </c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>
        <v>0</v>
      </c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>
        <v>0</v>
      </c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</row>
    <row r="18" spans="1:105" s="128" customFormat="1" ht="15" customHeight="1">
      <c r="A18" s="443" t="s">
        <v>311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5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>
        <v>0</v>
      </c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</row>
    <row r="19" spans="1:105" s="128" customFormat="1" ht="15" customHeight="1">
      <c r="A19" s="399"/>
      <c r="B19" s="399"/>
      <c r="C19" s="399"/>
      <c r="D19" s="399"/>
      <c r="E19" s="399"/>
      <c r="F19" s="399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</row>
    <row r="20" spans="1:105" s="128" customFormat="1" ht="15" customHeight="1">
      <c r="A20" s="506" t="s">
        <v>289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8"/>
    </row>
    <row r="21" spans="1:105" s="128" customFormat="1" ht="15" customHeight="1">
      <c r="A21" s="399" t="s">
        <v>42</v>
      </c>
      <c r="B21" s="399"/>
      <c r="C21" s="399"/>
      <c r="D21" s="399"/>
      <c r="E21" s="399"/>
      <c r="F21" s="399"/>
      <c r="G21" s="507" t="s">
        <v>413</v>
      </c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8"/>
      <c r="AE21" s="404">
        <v>1</v>
      </c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>
        <v>1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>
        <v>967.55</v>
      </c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</row>
    <row r="22" spans="1:105" s="128" customFormat="1" ht="15" customHeight="1">
      <c r="A22" s="399" t="s">
        <v>215</v>
      </c>
      <c r="B22" s="399"/>
      <c r="C22" s="399"/>
      <c r="D22" s="399"/>
      <c r="E22" s="399"/>
      <c r="F22" s="399"/>
      <c r="G22" s="507" t="s">
        <v>310</v>
      </c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8"/>
      <c r="AE22" s="404">
        <v>1</v>
      </c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>
        <v>12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>
        <v>50</v>
      </c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>
        <f>AE22*AZ22*BR22</f>
        <v>600</v>
      </c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</row>
    <row r="23" spans="1:105" s="128" customFormat="1" ht="15" customHeight="1">
      <c r="A23" s="414" t="s">
        <v>311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6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7">
        <f>CJ22+CJ21</f>
        <v>1567.55</v>
      </c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</row>
    <row r="25" spans="1:105" s="124" customFormat="1" ht="41.25" customHeight="1">
      <c r="A25" s="428" t="s">
        <v>204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28"/>
      <c r="CG25" s="428"/>
      <c r="CH25" s="428"/>
      <c r="CI25" s="428"/>
      <c r="CJ25" s="428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/>
      <c r="CX25" s="428"/>
      <c r="CY25" s="428"/>
      <c r="CZ25" s="428"/>
      <c r="DA25" s="428"/>
    </row>
    <row r="26" ht="10.5" customHeight="1"/>
    <row r="27" spans="1:105" ht="55.5" customHeight="1">
      <c r="A27" s="452" t="s">
        <v>64</v>
      </c>
      <c r="B27" s="453"/>
      <c r="C27" s="453"/>
      <c r="D27" s="453"/>
      <c r="E27" s="453"/>
      <c r="F27" s="454"/>
      <c r="G27" s="452" t="s">
        <v>205</v>
      </c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4"/>
      <c r="BW27" s="452" t="s">
        <v>206</v>
      </c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4"/>
      <c r="CM27" s="452" t="s">
        <v>207</v>
      </c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4"/>
    </row>
    <row r="28" spans="1:105" s="21" customFormat="1" ht="12.75">
      <c r="A28" s="440">
        <v>1</v>
      </c>
      <c r="B28" s="440"/>
      <c r="C28" s="440"/>
      <c r="D28" s="440"/>
      <c r="E28" s="440"/>
      <c r="F28" s="440"/>
      <c r="G28" s="440">
        <v>2</v>
      </c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>
        <v>3</v>
      </c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>
        <v>4</v>
      </c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</row>
    <row r="29" spans="1:105" s="21" customFormat="1" ht="12.75">
      <c r="A29" s="510" t="s">
        <v>309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11"/>
      <c r="BK29" s="511"/>
      <c r="BL29" s="511"/>
      <c r="BM29" s="511"/>
      <c r="BN29" s="511"/>
      <c r="BO29" s="511"/>
      <c r="BP29" s="511"/>
      <c r="BQ29" s="511"/>
      <c r="BR29" s="511"/>
      <c r="BS29" s="511"/>
      <c r="BT29" s="511"/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2"/>
      <c r="CM29" s="509">
        <f>CM45+CM60</f>
        <v>2225826.00086</v>
      </c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7"/>
    </row>
    <row r="30" spans="1:105" s="21" customFormat="1" ht="12.75">
      <c r="A30" s="506" t="s">
        <v>58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8"/>
    </row>
    <row r="31" spans="1:105" s="21" customFormat="1" ht="12.75">
      <c r="A31" s="506" t="s">
        <v>307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8"/>
    </row>
    <row r="32" spans="1:105" ht="15" customHeight="1">
      <c r="A32" s="399" t="s">
        <v>42</v>
      </c>
      <c r="B32" s="399"/>
      <c r="C32" s="399"/>
      <c r="D32" s="399"/>
      <c r="E32" s="399"/>
      <c r="F32" s="399"/>
      <c r="G32" s="129"/>
      <c r="H32" s="410" t="s">
        <v>208</v>
      </c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1"/>
      <c r="BW32" s="461" t="s">
        <v>175</v>
      </c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1"/>
      <c r="DA32" s="401"/>
    </row>
    <row r="33" spans="1:105" s="21" customFormat="1" ht="12.75">
      <c r="A33" s="466" t="s">
        <v>209</v>
      </c>
      <c r="B33" s="467"/>
      <c r="C33" s="467"/>
      <c r="D33" s="467"/>
      <c r="E33" s="467"/>
      <c r="F33" s="468"/>
      <c r="G33" s="130"/>
      <c r="H33" s="462" t="s">
        <v>58</v>
      </c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3"/>
      <c r="BW33" s="472">
        <f>'8. Прил. 2.1 ПФХД'!EO41</f>
        <v>5559260</v>
      </c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473"/>
      <c r="CL33" s="474"/>
      <c r="CM33" s="478">
        <f>BW33*22%+2582.68-114.2</f>
        <v>1225505.68</v>
      </c>
      <c r="CN33" s="479"/>
      <c r="CO33" s="479"/>
      <c r="CP33" s="479"/>
      <c r="CQ33" s="479"/>
      <c r="CR33" s="479"/>
      <c r="CS33" s="479"/>
      <c r="CT33" s="479"/>
      <c r="CU33" s="479"/>
      <c r="CV33" s="479"/>
      <c r="CW33" s="479"/>
      <c r="CX33" s="479"/>
      <c r="CY33" s="479"/>
      <c r="CZ33" s="479"/>
      <c r="DA33" s="480"/>
    </row>
    <row r="34" spans="1:105" s="21" customFormat="1" ht="12.75">
      <c r="A34" s="469"/>
      <c r="B34" s="470"/>
      <c r="C34" s="470"/>
      <c r="D34" s="470"/>
      <c r="E34" s="470"/>
      <c r="F34" s="471"/>
      <c r="G34" s="131"/>
      <c r="H34" s="464" t="s">
        <v>210</v>
      </c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5"/>
      <c r="BW34" s="475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7"/>
      <c r="CM34" s="481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2"/>
      <c r="CY34" s="482"/>
      <c r="CZ34" s="482"/>
      <c r="DA34" s="483"/>
    </row>
    <row r="35" spans="1:105" s="21" customFormat="1" ht="13.5" customHeight="1">
      <c r="A35" s="399" t="s">
        <v>211</v>
      </c>
      <c r="B35" s="399"/>
      <c r="C35" s="399"/>
      <c r="D35" s="399"/>
      <c r="E35" s="399"/>
      <c r="F35" s="399"/>
      <c r="G35" s="129"/>
      <c r="H35" s="484" t="s">
        <v>212</v>
      </c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484"/>
      <c r="BC35" s="484"/>
      <c r="BD35" s="484"/>
      <c r="BE35" s="484"/>
      <c r="BF35" s="484"/>
      <c r="BG35" s="484"/>
      <c r="BH35" s="484"/>
      <c r="BI35" s="484"/>
      <c r="BJ35" s="484"/>
      <c r="BK35" s="484"/>
      <c r="BL35" s="484"/>
      <c r="BM35" s="484"/>
      <c r="BN35" s="484"/>
      <c r="BO35" s="484"/>
      <c r="BP35" s="484"/>
      <c r="BQ35" s="484"/>
      <c r="BR35" s="484"/>
      <c r="BS35" s="484"/>
      <c r="BT35" s="484"/>
      <c r="BU35" s="484"/>
      <c r="BV35" s="485"/>
      <c r="BW35" s="461"/>
      <c r="BX35" s="461"/>
      <c r="BY35" s="461"/>
      <c r="BZ35" s="461"/>
      <c r="CA35" s="461"/>
      <c r="CB35" s="461"/>
      <c r="CC35" s="461"/>
      <c r="CD35" s="461"/>
      <c r="CE35" s="461"/>
      <c r="CF35" s="461"/>
      <c r="CG35" s="461"/>
      <c r="CH35" s="461"/>
      <c r="CI35" s="461"/>
      <c r="CJ35" s="461"/>
      <c r="CK35" s="461"/>
      <c r="CL35" s="461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</row>
    <row r="36" spans="1:105" s="21" customFormat="1" ht="26.25" customHeight="1">
      <c r="A36" s="399" t="s">
        <v>213</v>
      </c>
      <c r="B36" s="399"/>
      <c r="C36" s="399"/>
      <c r="D36" s="399"/>
      <c r="E36" s="399"/>
      <c r="F36" s="399"/>
      <c r="G36" s="129"/>
      <c r="H36" s="484" t="s">
        <v>214</v>
      </c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4"/>
      <c r="AS36" s="484"/>
      <c r="AT36" s="484"/>
      <c r="AU36" s="484"/>
      <c r="AV36" s="484"/>
      <c r="AW36" s="484"/>
      <c r="AX36" s="484"/>
      <c r="AY36" s="484"/>
      <c r="AZ36" s="484"/>
      <c r="BA36" s="484"/>
      <c r="BB36" s="484"/>
      <c r="BC36" s="484"/>
      <c r="BD36" s="484"/>
      <c r="BE36" s="484"/>
      <c r="BF36" s="484"/>
      <c r="BG36" s="484"/>
      <c r="BH36" s="484"/>
      <c r="BI36" s="484"/>
      <c r="BJ36" s="484"/>
      <c r="BK36" s="484"/>
      <c r="BL36" s="484"/>
      <c r="BM36" s="484"/>
      <c r="BN36" s="484"/>
      <c r="BO36" s="484"/>
      <c r="BP36" s="484"/>
      <c r="BQ36" s="484"/>
      <c r="BR36" s="484"/>
      <c r="BS36" s="484"/>
      <c r="BT36" s="484"/>
      <c r="BU36" s="484"/>
      <c r="BV36" s="485"/>
      <c r="BW36" s="461"/>
      <c r="BX36" s="461"/>
      <c r="BY36" s="461"/>
      <c r="BZ36" s="461"/>
      <c r="CA36" s="461"/>
      <c r="CB36" s="461"/>
      <c r="CC36" s="461"/>
      <c r="CD36" s="461"/>
      <c r="CE36" s="461"/>
      <c r="CF36" s="461"/>
      <c r="CG36" s="461"/>
      <c r="CH36" s="461"/>
      <c r="CI36" s="461"/>
      <c r="CJ36" s="461"/>
      <c r="CK36" s="461"/>
      <c r="CL36" s="461"/>
      <c r="CM36" s="404"/>
      <c r="CN36" s="404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</row>
    <row r="37" spans="1:105" s="21" customFormat="1" ht="26.25" customHeight="1">
      <c r="A37" s="399" t="s">
        <v>215</v>
      </c>
      <c r="B37" s="399"/>
      <c r="C37" s="399"/>
      <c r="D37" s="399"/>
      <c r="E37" s="399"/>
      <c r="F37" s="399"/>
      <c r="G37" s="129"/>
      <c r="H37" s="410" t="s">
        <v>216</v>
      </c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1"/>
      <c r="BW37" s="461" t="s">
        <v>175</v>
      </c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07">
        <f>CM38+CM41</f>
        <v>172337.05999999997</v>
      </c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</row>
    <row r="38" spans="1:105" s="21" customFormat="1" ht="12.75">
      <c r="A38" s="466" t="s">
        <v>217</v>
      </c>
      <c r="B38" s="467"/>
      <c r="C38" s="467"/>
      <c r="D38" s="467"/>
      <c r="E38" s="467"/>
      <c r="F38" s="468"/>
      <c r="G38" s="130"/>
      <c r="H38" s="462" t="s">
        <v>58</v>
      </c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3"/>
      <c r="BW38" s="472">
        <f>BW33</f>
        <v>5559260</v>
      </c>
      <c r="BX38" s="486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6"/>
      <c r="CL38" s="487"/>
      <c r="CM38" s="491">
        <f>BW38*2.9%</f>
        <v>161218.53999999998</v>
      </c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3"/>
    </row>
    <row r="39" spans="1:105" s="21" customFormat="1" ht="25.5" customHeight="1">
      <c r="A39" s="469"/>
      <c r="B39" s="470"/>
      <c r="C39" s="470"/>
      <c r="D39" s="470"/>
      <c r="E39" s="470"/>
      <c r="F39" s="471"/>
      <c r="G39" s="131"/>
      <c r="H39" s="464" t="s">
        <v>218</v>
      </c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5"/>
      <c r="BW39" s="488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90"/>
      <c r="CM39" s="494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6"/>
    </row>
    <row r="40" spans="1:105" s="21" customFormat="1" ht="26.25" customHeight="1">
      <c r="A40" s="399" t="s">
        <v>219</v>
      </c>
      <c r="B40" s="399"/>
      <c r="C40" s="399"/>
      <c r="D40" s="399"/>
      <c r="E40" s="399"/>
      <c r="F40" s="399"/>
      <c r="G40" s="129"/>
      <c r="H40" s="484" t="s">
        <v>220</v>
      </c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484"/>
      <c r="AH40" s="484"/>
      <c r="AI40" s="484"/>
      <c r="AJ40" s="484"/>
      <c r="AK40" s="484"/>
      <c r="AL40" s="484"/>
      <c r="AM40" s="484"/>
      <c r="AN40" s="484"/>
      <c r="AO40" s="484"/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4"/>
      <c r="BE40" s="484"/>
      <c r="BF40" s="484"/>
      <c r="BG40" s="484"/>
      <c r="BH40" s="484"/>
      <c r="BI40" s="484"/>
      <c r="BJ40" s="484"/>
      <c r="BK40" s="484"/>
      <c r="BL40" s="484"/>
      <c r="BM40" s="484"/>
      <c r="BN40" s="484"/>
      <c r="BO40" s="484"/>
      <c r="BP40" s="484"/>
      <c r="BQ40" s="484"/>
      <c r="BR40" s="484"/>
      <c r="BS40" s="484"/>
      <c r="BT40" s="484"/>
      <c r="BU40" s="484"/>
      <c r="BV40" s="485"/>
      <c r="BW40" s="497"/>
      <c r="BX40" s="497"/>
      <c r="BY40" s="497"/>
      <c r="BZ40" s="497"/>
      <c r="CA40" s="497"/>
      <c r="CB40" s="497"/>
      <c r="CC40" s="497"/>
      <c r="CD40" s="497"/>
      <c r="CE40" s="497"/>
      <c r="CF40" s="497"/>
      <c r="CG40" s="497"/>
      <c r="CH40" s="497"/>
      <c r="CI40" s="497"/>
      <c r="CJ40" s="497"/>
      <c r="CK40" s="497"/>
      <c r="CL40" s="497"/>
      <c r="CM40" s="404"/>
      <c r="CN40" s="404"/>
      <c r="CO40" s="404"/>
      <c r="CP40" s="404"/>
      <c r="CQ40" s="404"/>
      <c r="CR40" s="404"/>
      <c r="CS40" s="404"/>
      <c r="CT40" s="404"/>
      <c r="CU40" s="404"/>
      <c r="CV40" s="404"/>
      <c r="CW40" s="404"/>
      <c r="CX40" s="404"/>
      <c r="CY40" s="404"/>
      <c r="CZ40" s="404"/>
      <c r="DA40" s="404"/>
    </row>
    <row r="41" spans="1:105" s="21" customFormat="1" ht="27" customHeight="1">
      <c r="A41" s="399" t="s">
        <v>221</v>
      </c>
      <c r="B41" s="399"/>
      <c r="C41" s="399"/>
      <c r="D41" s="399"/>
      <c r="E41" s="399"/>
      <c r="F41" s="399"/>
      <c r="G41" s="129"/>
      <c r="H41" s="484" t="s">
        <v>222</v>
      </c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  <c r="BS41" s="484"/>
      <c r="BT41" s="484"/>
      <c r="BU41" s="484"/>
      <c r="BV41" s="485"/>
      <c r="BW41" s="497">
        <f>BW33</f>
        <v>5559260</v>
      </c>
      <c r="BX41" s="497"/>
      <c r="BY41" s="497"/>
      <c r="BZ41" s="497"/>
      <c r="CA41" s="497"/>
      <c r="CB41" s="497"/>
      <c r="CC41" s="497"/>
      <c r="CD41" s="497"/>
      <c r="CE41" s="497"/>
      <c r="CF41" s="497"/>
      <c r="CG41" s="497"/>
      <c r="CH41" s="497"/>
      <c r="CI41" s="497"/>
      <c r="CJ41" s="497"/>
      <c r="CK41" s="497"/>
      <c r="CL41" s="497"/>
      <c r="CM41" s="404">
        <f>BW41*0.2%</f>
        <v>11118.52</v>
      </c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4"/>
      <c r="DA41" s="404"/>
    </row>
    <row r="42" spans="1:105" s="21" customFormat="1" ht="27" customHeight="1">
      <c r="A42" s="399" t="s">
        <v>223</v>
      </c>
      <c r="B42" s="399"/>
      <c r="C42" s="399"/>
      <c r="D42" s="399"/>
      <c r="E42" s="399"/>
      <c r="F42" s="399"/>
      <c r="G42" s="129"/>
      <c r="H42" s="484" t="s">
        <v>224</v>
      </c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484"/>
      <c r="BE42" s="484"/>
      <c r="BF42" s="484"/>
      <c r="BG42" s="484"/>
      <c r="BH42" s="484"/>
      <c r="BI42" s="484"/>
      <c r="BJ42" s="484"/>
      <c r="BK42" s="484"/>
      <c r="BL42" s="484"/>
      <c r="BM42" s="484"/>
      <c r="BN42" s="484"/>
      <c r="BO42" s="484"/>
      <c r="BP42" s="484"/>
      <c r="BQ42" s="484"/>
      <c r="BR42" s="484"/>
      <c r="BS42" s="484"/>
      <c r="BT42" s="484"/>
      <c r="BU42" s="484"/>
      <c r="BV42" s="485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</row>
    <row r="43" spans="1:105" s="21" customFormat="1" ht="27" customHeight="1">
      <c r="A43" s="399" t="s">
        <v>225</v>
      </c>
      <c r="B43" s="399"/>
      <c r="C43" s="399"/>
      <c r="D43" s="399"/>
      <c r="E43" s="399"/>
      <c r="F43" s="399"/>
      <c r="G43" s="129"/>
      <c r="H43" s="484" t="s">
        <v>224</v>
      </c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4"/>
      <c r="AS43" s="484"/>
      <c r="AT43" s="484"/>
      <c r="AU43" s="484"/>
      <c r="AV43" s="484"/>
      <c r="AW43" s="484"/>
      <c r="AX43" s="484"/>
      <c r="AY43" s="484"/>
      <c r="AZ43" s="484"/>
      <c r="BA43" s="484"/>
      <c r="BB43" s="484"/>
      <c r="BC43" s="484"/>
      <c r="BD43" s="484"/>
      <c r="BE43" s="484"/>
      <c r="BF43" s="484"/>
      <c r="BG43" s="484"/>
      <c r="BH43" s="484"/>
      <c r="BI43" s="484"/>
      <c r="BJ43" s="484"/>
      <c r="BK43" s="484"/>
      <c r="BL43" s="484"/>
      <c r="BM43" s="484"/>
      <c r="BN43" s="484"/>
      <c r="BO43" s="484"/>
      <c r="BP43" s="484"/>
      <c r="BQ43" s="484"/>
      <c r="BR43" s="484"/>
      <c r="BS43" s="484"/>
      <c r="BT43" s="484"/>
      <c r="BU43" s="484"/>
      <c r="BV43" s="485"/>
      <c r="BW43" s="461"/>
      <c r="BX43" s="461"/>
      <c r="BY43" s="461"/>
      <c r="BZ43" s="461"/>
      <c r="CA43" s="461"/>
      <c r="CB43" s="461"/>
      <c r="CC43" s="461"/>
      <c r="CD43" s="461"/>
      <c r="CE43" s="461"/>
      <c r="CF43" s="461"/>
      <c r="CG43" s="461"/>
      <c r="CH43" s="461"/>
      <c r="CI43" s="461"/>
      <c r="CJ43" s="461"/>
      <c r="CK43" s="461"/>
      <c r="CL43" s="461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</row>
    <row r="44" spans="1:105" s="21" customFormat="1" ht="26.25" customHeight="1">
      <c r="A44" s="399" t="s">
        <v>226</v>
      </c>
      <c r="B44" s="399"/>
      <c r="C44" s="399"/>
      <c r="D44" s="399"/>
      <c r="E44" s="399"/>
      <c r="F44" s="399"/>
      <c r="G44" s="129"/>
      <c r="H44" s="410" t="s">
        <v>227</v>
      </c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1"/>
      <c r="BW44" s="497">
        <f>BW41</f>
        <v>5559260</v>
      </c>
      <c r="BX44" s="461"/>
      <c r="BY44" s="461"/>
      <c r="BZ44" s="461"/>
      <c r="CA44" s="461"/>
      <c r="CB44" s="461"/>
      <c r="CC44" s="461"/>
      <c r="CD44" s="461"/>
      <c r="CE44" s="461"/>
      <c r="CF44" s="461"/>
      <c r="CG44" s="461"/>
      <c r="CH44" s="461"/>
      <c r="CI44" s="461"/>
      <c r="CJ44" s="461"/>
      <c r="CK44" s="461"/>
      <c r="CL44" s="461"/>
      <c r="CM44" s="407">
        <f>BW44*5.1%</f>
        <v>283522.26</v>
      </c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</row>
    <row r="45" spans="1:105" s="21" customFormat="1" ht="26.25" customHeight="1">
      <c r="A45" s="399"/>
      <c r="B45" s="399"/>
      <c r="C45" s="399"/>
      <c r="D45" s="399"/>
      <c r="E45" s="399"/>
      <c r="F45" s="399"/>
      <c r="G45" s="414" t="s">
        <v>193</v>
      </c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6"/>
      <c r="BW45" s="401" t="s">
        <v>175</v>
      </c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98">
        <f>CM33+CM37+CM44</f>
        <v>1681365</v>
      </c>
      <c r="CN45" s="499"/>
      <c r="CO45" s="499"/>
      <c r="CP45" s="499"/>
      <c r="CQ45" s="499"/>
      <c r="CR45" s="499"/>
      <c r="CS45" s="499"/>
      <c r="CT45" s="499"/>
      <c r="CU45" s="499"/>
      <c r="CV45" s="499"/>
      <c r="CW45" s="499"/>
      <c r="CX45" s="499"/>
      <c r="CY45" s="499"/>
      <c r="CZ45" s="499"/>
      <c r="DA45" s="499"/>
    </row>
    <row r="46" spans="1:105" s="21" customFormat="1" ht="26.25" customHeight="1">
      <c r="A46" s="506" t="s">
        <v>289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7"/>
      <c r="BR46" s="507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7"/>
      <c r="CN46" s="507"/>
      <c r="CO46" s="507"/>
      <c r="CP46" s="507"/>
      <c r="CQ46" s="507"/>
      <c r="CR46" s="507"/>
      <c r="CS46" s="507"/>
      <c r="CT46" s="507"/>
      <c r="CU46" s="507"/>
      <c r="CV46" s="507"/>
      <c r="CW46" s="507"/>
      <c r="CX46" s="507"/>
      <c r="CY46" s="507"/>
      <c r="CZ46" s="507"/>
      <c r="DA46" s="508"/>
    </row>
    <row r="47" spans="1:105" s="21" customFormat="1" ht="26.25" customHeight="1">
      <c r="A47" s="399" t="s">
        <v>42</v>
      </c>
      <c r="B47" s="399"/>
      <c r="C47" s="399"/>
      <c r="D47" s="399"/>
      <c r="E47" s="399"/>
      <c r="F47" s="399"/>
      <c r="G47" s="129"/>
      <c r="H47" s="410" t="s">
        <v>208</v>
      </c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1"/>
      <c r="BW47" s="461" t="s">
        <v>175</v>
      </c>
      <c r="BX47" s="461"/>
      <c r="BY47" s="461"/>
      <c r="BZ47" s="461"/>
      <c r="CA47" s="461"/>
      <c r="CB47" s="461"/>
      <c r="CC47" s="461"/>
      <c r="CD47" s="461"/>
      <c r="CE47" s="461"/>
      <c r="CF47" s="461"/>
      <c r="CG47" s="461"/>
      <c r="CH47" s="461"/>
      <c r="CI47" s="461"/>
      <c r="CJ47" s="461"/>
      <c r="CK47" s="461"/>
      <c r="CL47" s="46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</row>
    <row r="48" spans="1:105" s="21" customFormat="1" ht="26.25" customHeight="1">
      <c r="A48" s="466" t="s">
        <v>209</v>
      </c>
      <c r="B48" s="467"/>
      <c r="C48" s="467"/>
      <c r="D48" s="467"/>
      <c r="E48" s="467"/>
      <c r="F48" s="468"/>
      <c r="G48" s="130"/>
      <c r="H48" s="462" t="s">
        <v>58</v>
      </c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  <c r="BM48" s="462"/>
      <c r="BN48" s="462"/>
      <c r="BO48" s="462"/>
      <c r="BP48" s="462"/>
      <c r="BQ48" s="462"/>
      <c r="BR48" s="462"/>
      <c r="BS48" s="462"/>
      <c r="BT48" s="462"/>
      <c r="BU48" s="462"/>
      <c r="BV48" s="463"/>
      <c r="BW48" s="472">
        <f>'8. Прил. 2.1 ПФХД'!EO50</f>
        <v>1574545.9300000002</v>
      </c>
      <c r="BX48" s="473"/>
      <c r="BY48" s="473"/>
      <c r="BZ48" s="473"/>
      <c r="CA48" s="473"/>
      <c r="CB48" s="473"/>
      <c r="CC48" s="473"/>
      <c r="CD48" s="473"/>
      <c r="CE48" s="473"/>
      <c r="CF48" s="473"/>
      <c r="CG48" s="473"/>
      <c r="CH48" s="473"/>
      <c r="CI48" s="473"/>
      <c r="CJ48" s="473"/>
      <c r="CK48" s="473"/>
      <c r="CL48" s="474"/>
      <c r="CM48" s="478">
        <f>BW48*22%+68948.13</f>
        <v>415348.2346</v>
      </c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79"/>
      <c r="CY48" s="479"/>
      <c r="CZ48" s="479"/>
      <c r="DA48" s="480"/>
    </row>
    <row r="49" spans="1:105" s="21" customFormat="1" ht="26.25" customHeight="1">
      <c r="A49" s="469"/>
      <c r="B49" s="470"/>
      <c r="C49" s="470"/>
      <c r="D49" s="470"/>
      <c r="E49" s="470"/>
      <c r="F49" s="471"/>
      <c r="G49" s="131"/>
      <c r="H49" s="464" t="s">
        <v>210</v>
      </c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4"/>
      <c r="BG49" s="464"/>
      <c r="BH49" s="464"/>
      <c r="BI49" s="464"/>
      <c r="BJ49" s="464"/>
      <c r="BK49" s="464"/>
      <c r="BL49" s="464"/>
      <c r="BM49" s="464"/>
      <c r="BN49" s="464"/>
      <c r="BO49" s="464"/>
      <c r="BP49" s="464"/>
      <c r="BQ49" s="464"/>
      <c r="BR49" s="464"/>
      <c r="BS49" s="464"/>
      <c r="BT49" s="464"/>
      <c r="BU49" s="464"/>
      <c r="BV49" s="465"/>
      <c r="BW49" s="475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6"/>
      <c r="CL49" s="477"/>
      <c r="CM49" s="481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2"/>
      <c r="DA49" s="483"/>
    </row>
    <row r="50" spans="1:105" s="21" customFormat="1" ht="26.25" customHeight="1">
      <c r="A50" s="399" t="s">
        <v>211</v>
      </c>
      <c r="B50" s="399"/>
      <c r="C50" s="399"/>
      <c r="D50" s="399"/>
      <c r="E50" s="399"/>
      <c r="F50" s="399"/>
      <c r="G50" s="129"/>
      <c r="H50" s="484" t="s">
        <v>212</v>
      </c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484"/>
      <c r="AQ50" s="484"/>
      <c r="AR50" s="484"/>
      <c r="AS50" s="484"/>
      <c r="AT50" s="484"/>
      <c r="AU50" s="484"/>
      <c r="AV50" s="484"/>
      <c r="AW50" s="484"/>
      <c r="AX50" s="484"/>
      <c r="AY50" s="484"/>
      <c r="AZ50" s="484"/>
      <c r="BA50" s="484"/>
      <c r="BB50" s="484"/>
      <c r="BC50" s="484"/>
      <c r="BD50" s="484"/>
      <c r="BE50" s="484"/>
      <c r="BF50" s="484"/>
      <c r="BG50" s="484"/>
      <c r="BH50" s="484"/>
      <c r="BI50" s="484"/>
      <c r="BJ50" s="484"/>
      <c r="BK50" s="484"/>
      <c r="BL50" s="484"/>
      <c r="BM50" s="484"/>
      <c r="BN50" s="484"/>
      <c r="BO50" s="484"/>
      <c r="BP50" s="484"/>
      <c r="BQ50" s="484"/>
      <c r="BR50" s="484"/>
      <c r="BS50" s="484"/>
      <c r="BT50" s="484"/>
      <c r="BU50" s="484"/>
      <c r="BV50" s="485"/>
      <c r="BW50" s="461"/>
      <c r="BX50" s="461"/>
      <c r="BY50" s="461"/>
      <c r="BZ50" s="461"/>
      <c r="CA50" s="461"/>
      <c r="CB50" s="461"/>
      <c r="CC50" s="461"/>
      <c r="CD50" s="461"/>
      <c r="CE50" s="461"/>
      <c r="CF50" s="461"/>
      <c r="CG50" s="461"/>
      <c r="CH50" s="461"/>
      <c r="CI50" s="461"/>
      <c r="CJ50" s="461"/>
      <c r="CK50" s="461"/>
      <c r="CL50" s="461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</row>
    <row r="51" spans="1:105" s="21" customFormat="1" ht="26.25" customHeight="1">
      <c r="A51" s="399" t="s">
        <v>213</v>
      </c>
      <c r="B51" s="399"/>
      <c r="C51" s="399"/>
      <c r="D51" s="399"/>
      <c r="E51" s="399"/>
      <c r="F51" s="399"/>
      <c r="G51" s="129"/>
      <c r="H51" s="484" t="s">
        <v>214</v>
      </c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  <c r="AQ51" s="484"/>
      <c r="AR51" s="484"/>
      <c r="AS51" s="484"/>
      <c r="AT51" s="484"/>
      <c r="AU51" s="484"/>
      <c r="AV51" s="484"/>
      <c r="AW51" s="484"/>
      <c r="AX51" s="484"/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484"/>
      <c r="BK51" s="484"/>
      <c r="BL51" s="484"/>
      <c r="BM51" s="484"/>
      <c r="BN51" s="484"/>
      <c r="BO51" s="484"/>
      <c r="BP51" s="484"/>
      <c r="BQ51" s="484"/>
      <c r="BR51" s="484"/>
      <c r="BS51" s="484"/>
      <c r="BT51" s="484"/>
      <c r="BU51" s="484"/>
      <c r="BV51" s="485"/>
      <c r="BW51" s="461"/>
      <c r="BX51" s="461"/>
      <c r="BY51" s="461"/>
      <c r="BZ51" s="461"/>
      <c r="CA51" s="461"/>
      <c r="CB51" s="461"/>
      <c r="CC51" s="461"/>
      <c r="CD51" s="461"/>
      <c r="CE51" s="461"/>
      <c r="CF51" s="461"/>
      <c r="CG51" s="461"/>
      <c r="CH51" s="461"/>
      <c r="CI51" s="461"/>
      <c r="CJ51" s="461"/>
      <c r="CK51" s="461"/>
      <c r="CL51" s="461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</row>
    <row r="52" spans="1:105" s="21" customFormat="1" ht="26.25" customHeight="1">
      <c r="A52" s="399" t="s">
        <v>215</v>
      </c>
      <c r="B52" s="399"/>
      <c r="C52" s="399"/>
      <c r="D52" s="399"/>
      <c r="E52" s="399"/>
      <c r="F52" s="399"/>
      <c r="G52" s="129"/>
      <c r="H52" s="410" t="s">
        <v>216</v>
      </c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410"/>
      <c r="BV52" s="411"/>
      <c r="BW52" s="461" t="s">
        <v>175</v>
      </c>
      <c r="BX52" s="461"/>
      <c r="BY52" s="461"/>
      <c r="BZ52" s="461"/>
      <c r="CA52" s="461"/>
      <c r="CB52" s="461"/>
      <c r="CC52" s="461"/>
      <c r="CD52" s="461"/>
      <c r="CE52" s="461"/>
      <c r="CF52" s="461"/>
      <c r="CG52" s="461"/>
      <c r="CH52" s="461"/>
      <c r="CI52" s="461"/>
      <c r="CJ52" s="461"/>
      <c r="CK52" s="461"/>
      <c r="CL52" s="461"/>
      <c r="CM52" s="407">
        <f>CM53+CM56</f>
        <v>48810.92383</v>
      </c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7"/>
      <c r="CZ52" s="407"/>
      <c r="DA52" s="407"/>
    </row>
    <row r="53" spans="1:105" s="21" customFormat="1" ht="26.25" customHeight="1">
      <c r="A53" s="466" t="s">
        <v>217</v>
      </c>
      <c r="B53" s="467"/>
      <c r="C53" s="467"/>
      <c r="D53" s="467"/>
      <c r="E53" s="467"/>
      <c r="F53" s="468"/>
      <c r="G53" s="130"/>
      <c r="H53" s="462" t="s">
        <v>58</v>
      </c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2"/>
      <c r="AZ53" s="462"/>
      <c r="BA53" s="462"/>
      <c r="BB53" s="462"/>
      <c r="BC53" s="462"/>
      <c r="BD53" s="462"/>
      <c r="BE53" s="462"/>
      <c r="BF53" s="462"/>
      <c r="BG53" s="462"/>
      <c r="BH53" s="462"/>
      <c r="BI53" s="462"/>
      <c r="BJ53" s="462"/>
      <c r="BK53" s="462"/>
      <c r="BL53" s="462"/>
      <c r="BM53" s="462"/>
      <c r="BN53" s="462"/>
      <c r="BO53" s="462"/>
      <c r="BP53" s="462"/>
      <c r="BQ53" s="462"/>
      <c r="BR53" s="462"/>
      <c r="BS53" s="462"/>
      <c r="BT53" s="462"/>
      <c r="BU53" s="462"/>
      <c r="BV53" s="463"/>
      <c r="BW53" s="472">
        <f>BW48</f>
        <v>1574545.9300000002</v>
      </c>
      <c r="BX53" s="486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6"/>
      <c r="CL53" s="487"/>
      <c r="CM53" s="491">
        <f>BW53*2.9%</f>
        <v>45661.83197</v>
      </c>
      <c r="CN53" s="492"/>
      <c r="CO53" s="492"/>
      <c r="CP53" s="492"/>
      <c r="CQ53" s="492"/>
      <c r="CR53" s="492"/>
      <c r="CS53" s="492"/>
      <c r="CT53" s="492"/>
      <c r="CU53" s="492"/>
      <c r="CV53" s="492"/>
      <c r="CW53" s="492"/>
      <c r="CX53" s="492"/>
      <c r="CY53" s="492"/>
      <c r="CZ53" s="492"/>
      <c r="DA53" s="493"/>
    </row>
    <row r="54" spans="1:105" s="21" customFormat="1" ht="26.25" customHeight="1">
      <c r="A54" s="469"/>
      <c r="B54" s="470"/>
      <c r="C54" s="470"/>
      <c r="D54" s="470"/>
      <c r="E54" s="470"/>
      <c r="F54" s="471"/>
      <c r="G54" s="131"/>
      <c r="H54" s="464" t="s">
        <v>218</v>
      </c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464"/>
      <c r="BT54" s="464"/>
      <c r="BU54" s="464"/>
      <c r="BV54" s="465"/>
      <c r="BW54" s="488"/>
      <c r="BX54" s="489"/>
      <c r="BY54" s="489"/>
      <c r="BZ54" s="489"/>
      <c r="CA54" s="489"/>
      <c r="CB54" s="489"/>
      <c r="CC54" s="489"/>
      <c r="CD54" s="489"/>
      <c r="CE54" s="489"/>
      <c r="CF54" s="489"/>
      <c r="CG54" s="489"/>
      <c r="CH54" s="489"/>
      <c r="CI54" s="489"/>
      <c r="CJ54" s="489"/>
      <c r="CK54" s="489"/>
      <c r="CL54" s="490"/>
      <c r="CM54" s="494"/>
      <c r="CN54" s="495"/>
      <c r="CO54" s="495"/>
      <c r="CP54" s="495"/>
      <c r="CQ54" s="495"/>
      <c r="CR54" s="495"/>
      <c r="CS54" s="495"/>
      <c r="CT54" s="495"/>
      <c r="CU54" s="495"/>
      <c r="CV54" s="495"/>
      <c r="CW54" s="495"/>
      <c r="CX54" s="495"/>
      <c r="CY54" s="495"/>
      <c r="CZ54" s="495"/>
      <c r="DA54" s="496"/>
    </row>
    <row r="55" spans="1:105" s="21" customFormat="1" ht="26.25" customHeight="1">
      <c r="A55" s="399" t="s">
        <v>219</v>
      </c>
      <c r="B55" s="399"/>
      <c r="C55" s="399"/>
      <c r="D55" s="399"/>
      <c r="E55" s="399"/>
      <c r="F55" s="399"/>
      <c r="G55" s="129"/>
      <c r="H55" s="484" t="s">
        <v>220</v>
      </c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484"/>
      <c r="AR55" s="484"/>
      <c r="AS55" s="484"/>
      <c r="AT55" s="484"/>
      <c r="AU55" s="484"/>
      <c r="AV55" s="484"/>
      <c r="AW55" s="484"/>
      <c r="AX55" s="484"/>
      <c r="AY55" s="484"/>
      <c r="AZ55" s="484"/>
      <c r="BA55" s="484"/>
      <c r="BB55" s="484"/>
      <c r="BC55" s="484"/>
      <c r="BD55" s="484"/>
      <c r="BE55" s="484"/>
      <c r="BF55" s="484"/>
      <c r="BG55" s="484"/>
      <c r="BH55" s="484"/>
      <c r="BI55" s="484"/>
      <c r="BJ55" s="484"/>
      <c r="BK55" s="484"/>
      <c r="BL55" s="484"/>
      <c r="BM55" s="484"/>
      <c r="BN55" s="484"/>
      <c r="BO55" s="484"/>
      <c r="BP55" s="484"/>
      <c r="BQ55" s="484"/>
      <c r="BR55" s="484"/>
      <c r="BS55" s="484"/>
      <c r="BT55" s="484"/>
      <c r="BU55" s="484"/>
      <c r="BV55" s="485"/>
      <c r="BW55" s="497"/>
      <c r="BX55" s="497"/>
      <c r="BY55" s="497"/>
      <c r="BZ55" s="497"/>
      <c r="CA55" s="497"/>
      <c r="CB55" s="497"/>
      <c r="CC55" s="497"/>
      <c r="CD55" s="497"/>
      <c r="CE55" s="497"/>
      <c r="CF55" s="497"/>
      <c r="CG55" s="497"/>
      <c r="CH55" s="497"/>
      <c r="CI55" s="497"/>
      <c r="CJ55" s="497"/>
      <c r="CK55" s="497"/>
      <c r="CL55" s="497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</row>
    <row r="56" spans="1:105" s="21" customFormat="1" ht="26.25" customHeight="1">
      <c r="A56" s="399" t="s">
        <v>221</v>
      </c>
      <c r="B56" s="399"/>
      <c r="C56" s="399"/>
      <c r="D56" s="399"/>
      <c r="E56" s="399"/>
      <c r="F56" s="399"/>
      <c r="G56" s="129"/>
      <c r="H56" s="484" t="s">
        <v>222</v>
      </c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  <c r="AQ56" s="484"/>
      <c r="AR56" s="484"/>
      <c r="AS56" s="484"/>
      <c r="AT56" s="484"/>
      <c r="AU56" s="484"/>
      <c r="AV56" s="484"/>
      <c r="AW56" s="484"/>
      <c r="AX56" s="484"/>
      <c r="AY56" s="484"/>
      <c r="AZ56" s="484"/>
      <c r="BA56" s="484"/>
      <c r="BB56" s="484"/>
      <c r="BC56" s="484"/>
      <c r="BD56" s="484"/>
      <c r="BE56" s="484"/>
      <c r="BF56" s="484"/>
      <c r="BG56" s="484"/>
      <c r="BH56" s="484"/>
      <c r="BI56" s="484"/>
      <c r="BJ56" s="484"/>
      <c r="BK56" s="484"/>
      <c r="BL56" s="484"/>
      <c r="BM56" s="484"/>
      <c r="BN56" s="484"/>
      <c r="BO56" s="484"/>
      <c r="BP56" s="484"/>
      <c r="BQ56" s="484"/>
      <c r="BR56" s="484"/>
      <c r="BS56" s="484"/>
      <c r="BT56" s="484"/>
      <c r="BU56" s="484"/>
      <c r="BV56" s="485"/>
      <c r="BW56" s="497">
        <f>BW48</f>
        <v>1574545.9300000002</v>
      </c>
      <c r="BX56" s="497"/>
      <c r="BY56" s="497"/>
      <c r="BZ56" s="497"/>
      <c r="CA56" s="497"/>
      <c r="CB56" s="497"/>
      <c r="CC56" s="497"/>
      <c r="CD56" s="497"/>
      <c r="CE56" s="497"/>
      <c r="CF56" s="497"/>
      <c r="CG56" s="497"/>
      <c r="CH56" s="497"/>
      <c r="CI56" s="497"/>
      <c r="CJ56" s="497"/>
      <c r="CK56" s="497"/>
      <c r="CL56" s="497"/>
      <c r="CM56" s="404">
        <f>BW56*0.2%</f>
        <v>3149.0918600000005</v>
      </c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</row>
    <row r="57" spans="1:105" s="21" customFormat="1" ht="26.25" customHeight="1">
      <c r="A57" s="399" t="s">
        <v>223</v>
      </c>
      <c r="B57" s="399"/>
      <c r="C57" s="399"/>
      <c r="D57" s="399"/>
      <c r="E57" s="399"/>
      <c r="F57" s="399"/>
      <c r="G57" s="129"/>
      <c r="H57" s="484" t="s">
        <v>224</v>
      </c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84"/>
      <c r="AL57" s="484"/>
      <c r="AM57" s="484"/>
      <c r="AN57" s="484"/>
      <c r="AO57" s="484"/>
      <c r="AP57" s="484"/>
      <c r="AQ57" s="484"/>
      <c r="AR57" s="484"/>
      <c r="AS57" s="484"/>
      <c r="AT57" s="484"/>
      <c r="AU57" s="484"/>
      <c r="AV57" s="484"/>
      <c r="AW57" s="484"/>
      <c r="AX57" s="484"/>
      <c r="AY57" s="484"/>
      <c r="AZ57" s="484"/>
      <c r="BA57" s="484"/>
      <c r="BB57" s="484"/>
      <c r="BC57" s="484"/>
      <c r="BD57" s="484"/>
      <c r="BE57" s="484"/>
      <c r="BF57" s="484"/>
      <c r="BG57" s="484"/>
      <c r="BH57" s="484"/>
      <c r="BI57" s="484"/>
      <c r="BJ57" s="484"/>
      <c r="BK57" s="484"/>
      <c r="BL57" s="484"/>
      <c r="BM57" s="484"/>
      <c r="BN57" s="484"/>
      <c r="BO57" s="484"/>
      <c r="BP57" s="484"/>
      <c r="BQ57" s="484"/>
      <c r="BR57" s="484"/>
      <c r="BS57" s="484"/>
      <c r="BT57" s="484"/>
      <c r="BU57" s="484"/>
      <c r="BV57" s="485"/>
      <c r="BW57" s="461"/>
      <c r="BX57" s="461"/>
      <c r="BY57" s="461"/>
      <c r="BZ57" s="461"/>
      <c r="CA57" s="461"/>
      <c r="CB57" s="461"/>
      <c r="CC57" s="461"/>
      <c r="CD57" s="461"/>
      <c r="CE57" s="461"/>
      <c r="CF57" s="461"/>
      <c r="CG57" s="461"/>
      <c r="CH57" s="461"/>
      <c r="CI57" s="461"/>
      <c r="CJ57" s="461"/>
      <c r="CK57" s="461"/>
      <c r="CL57" s="461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</row>
    <row r="58" spans="1:105" s="21" customFormat="1" ht="26.25" customHeight="1">
      <c r="A58" s="399" t="s">
        <v>225</v>
      </c>
      <c r="B58" s="399"/>
      <c r="C58" s="399"/>
      <c r="D58" s="399"/>
      <c r="E58" s="399"/>
      <c r="F58" s="399"/>
      <c r="G58" s="129"/>
      <c r="H58" s="484" t="s">
        <v>224</v>
      </c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  <c r="AJ58" s="484"/>
      <c r="AK58" s="484"/>
      <c r="AL58" s="484"/>
      <c r="AM58" s="484"/>
      <c r="AN58" s="484"/>
      <c r="AO58" s="484"/>
      <c r="AP58" s="484"/>
      <c r="AQ58" s="484"/>
      <c r="AR58" s="484"/>
      <c r="AS58" s="484"/>
      <c r="AT58" s="484"/>
      <c r="AU58" s="484"/>
      <c r="AV58" s="484"/>
      <c r="AW58" s="484"/>
      <c r="AX58" s="484"/>
      <c r="AY58" s="484"/>
      <c r="AZ58" s="484"/>
      <c r="BA58" s="484"/>
      <c r="BB58" s="484"/>
      <c r="BC58" s="484"/>
      <c r="BD58" s="484"/>
      <c r="BE58" s="484"/>
      <c r="BF58" s="484"/>
      <c r="BG58" s="484"/>
      <c r="BH58" s="484"/>
      <c r="BI58" s="484"/>
      <c r="BJ58" s="484"/>
      <c r="BK58" s="484"/>
      <c r="BL58" s="484"/>
      <c r="BM58" s="484"/>
      <c r="BN58" s="484"/>
      <c r="BO58" s="484"/>
      <c r="BP58" s="484"/>
      <c r="BQ58" s="484"/>
      <c r="BR58" s="484"/>
      <c r="BS58" s="484"/>
      <c r="BT58" s="484"/>
      <c r="BU58" s="484"/>
      <c r="BV58" s="485"/>
      <c r="BW58" s="461"/>
      <c r="BX58" s="461"/>
      <c r="BY58" s="461"/>
      <c r="BZ58" s="461"/>
      <c r="CA58" s="461"/>
      <c r="CB58" s="461"/>
      <c r="CC58" s="461"/>
      <c r="CD58" s="461"/>
      <c r="CE58" s="461"/>
      <c r="CF58" s="461"/>
      <c r="CG58" s="461"/>
      <c r="CH58" s="461"/>
      <c r="CI58" s="461"/>
      <c r="CJ58" s="461"/>
      <c r="CK58" s="461"/>
      <c r="CL58" s="461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</row>
    <row r="59" spans="1:105" s="21" customFormat="1" ht="26.25" customHeight="1">
      <c r="A59" s="399" t="s">
        <v>226</v>
      </c>
      <c r="B59" s="399"/>
      <c r="C59" s="399"/>
      <c r="D59" s="399"/>
      <c r="E59" s="399"/>
      <c r="F59" s="399"/>
      <c r="G59" s="129"/>
      <c r="H59" s="410" t="s">
        <v>227</v>
      </c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1"/>
      <c r="BW59" s="497">
        <f>BW48</f>
        <v>1574545.9300000002</v>
      </c>
      <c r="BX59" s="461"/>
      <c r="BY59" s="461"/>
      <c r="BZ59" s="461"/>
      <c r="CA59" s="461"/>
      <c r="CB59" s="461"/>
      <c r="CC59" s="461"/>
      <c r="CD59" s="461"/>
      <c r="CE59" s="461"/>
      <c r="CF59" s="461"/>
      <c r="CG59" s="461"/>
      <c r="CH59" s="461"/>
      <c r="CI59" s="461"/>
      <c r="CJ59" s="461"/>
      <c r="CK59" s="461"/>
      <c r="CL59" s="461"/>
      <c r="CM59" s="407">
        <f>BW59*5.1%</f>
        <v>80301.84243</v>
      </c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</row>
    <row r="60" spans="1:105" s="21" customFormat="1" ht="26.25" customHeight="1">
      <c r="A60" s="399"/>
      <c r="B60" s="399"/>
      <c r="C60" s="399"/>
      <c r="D60" s="399"/>
      <c r="E60" s="399"/>
      <c r="F60" s="399"/>
      <c r="G60" s="414" t="s">
        <v>193</v>
      </c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5"/>
      <c r="BE60" s="415"/>
      <c r="BF60" s="415"/>
      <c r="BG60" s="415"/>
      <c r="BH60" s="415"/>
      <c r="BI60" s="415"/>
      <c r="BJ60" s="415"/>
      <c r="BK60" s="415"/>
      <c r="BL60" s="415"/>
      <c r="BM60" s="415"/>
      <c r="BN60" s="415"/>
      <c r="BO60" s="415"/>
      <c r="BP60" s="415"/>
      <c r="BQ60" s="415"/>
      <c r="BR60" s="415"/>
      <c r="BS60" s="415"/>
      <c r="BT60" s="415"/>
      <c r="BU60" s="415"/>
      <c r="BV60" s="416"/>
      <c r="BW60" s="461" t="s">
        <v>175</v>
      </c>
      <c r="BX60" s="461"/>
      <c r="BY60" s="461"/>
      <c r="BZ60" s="461"/>
      <c r="CA60" s="461"/>
      <c r="CB60" s="461"/>
      <c r="CC60" s="461"/>
      <c r="CD60" s="461"/>
      <c r="CE60" s="461"/>
      <c r="CF60" s="461"/>
      <c r="CG60" s="461"/>
      <c r="CH60" s="461"/>
      <c r="CI60" s="461"/>
      <c r="CJ60" s="461"/>
      <c r="CK60" s="461"/>
      <c r="CL60" s="461"/>
      <c r="CM60" s="407">
        <f>CM48+CM52+CM59</f>
        <v>544461.00086</v>
      </c>
      <c r="CN60" s="406"/>
      <c r="CO60" s="406"/>
      <c r="CP60" s="406"/>
      <c r="CQ60" s="406"/>
      <c r="CR60" s="406"/>
      <c r="CS60" s="406"/>
      <c r="CT60" s="406"/>
      <c r="CU60" s="406"/>
      <c r="CV60" s="406"/>
      <c r="CW60" s="406"/>
      <c r="CX60" s="406"/>
      <c r="CY60" s="406"/>
      <c r="CZ60" s="406"/>
      <c r="DA60" s="406"/>
    </row>
    <row r="61" s="21" customFormat="1" ht="13.5" customHeight="1"/>
    <row r="62" ht="3" customHeight="1"/>
    <row r="63" spans="1:105" s="26" customFormat="1" ht="48" customHeight="1">
      <c r="A63" s="500" t="s">
        <v>228</v>
      </c>
      <c r="B63" s="501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1"/>
      <c r="AB63" s="501"/>
      <c r="AC63" s="501"/>
      <c r="AD63" s="501"/>
      <c r="AE63" s="501"/>
      <c r="AF63" s="501"/>
      <c r="AG63" s="501"/>
      <c r="AH63" s="501"/>
      <c r="AI63" s="501"/>
      <c r="AJ63" s="501"/>
      <c r="AK63" s="501"/>
      <c r="AL63" s="501"/>
      <c r="AM63" s="501"/>
      <c r="AN63" s="501"/>
      <c r="AO63" s="501"/>
      <c r="AP63" s="501"/>
      <c r="AQ63" s="501"/>
      <c r="AR63" s="501"/>
      <c r="AS63" s="501"/>
      <c r="AT63" s="501"/>
      <c r="AU63" s="501"/>
      <c r="AV63" s="501"/>
      <c r="AW63" s="501"/>
      <c r="AX63" s="501"/>
      <c r="AY63" s="501"/>
      <c r="AZ63" s="501"/>
      <c r="BA63" s="501"/>
      <c r="BB63" s="501"/>
      <c r="BC63" s="501"/>
      <c r="BD63" s="501"/>
      <c r="BE63" s="501"/>
      <c r="BF63" s="501"/>
      <c r="BG63" s="501"/>
      <c r="BH63" s="501"/>
      <c r="BI63" s="501"/>
      <c r="BJ63" s="501"/>
      <c r="BK63" s="501"/>
      <c r="BL63" s="501"/>
      <c r="BM63" s="501"/>
      <c r="BN63" s="501"/>
      <c r="BO63" s="501"/>
      <c r="BP63" s="501"/>
      <c r="BQ63" s="501"/>
      <c r="BR63" s="501"/>
      <c r="BS63" s="501"/>
      <c r="BT63" s="501"/>
      <c r="BU63" s="501"/>
      <c r="BV63" s="501"/>
      <c r="BW63" s="501"/>
      <c r="BX63" s="501"/>
      <c r="BY63" s="501"/>
      <c r="BZ63" s="501"/>
      <c r="CA63" s="501"/>
      <c r="CB63" s="501"/>
      <c r="CC63" s="501"/>
      <c r="CD63" s="501"/>
      <c r="CE63" s="501"/>
      <c r="CF63" s="501"/>
      <c r="CG63" s="501"/>
      <c r="CH63" s="501"/>
      <c r="CI63" s="501"/>
      <c r="CJ63" s="501"/>
      <c r="CK63" s="501"/>
      <c r="CL63" s="501"/>
      <c r="CM63" s="501"/>
      <c r="CN63" s="501"/>
      <c r="CO63" s="501"/>
      <c r="CP63" s="501"/>
      <c r="CQ63" s="501"/>
      <c r="CR63" s="501"/>
      <c r="CS63" s="501"/>
      <c r="CT63" s="501"/>
      <c r="CU63" s="501"/>
      <c r="CV63" s="501"/>
      <c r="CW63" s="501"/>
      <c r="CX63" s="501"/>
      <c r="CY63" s="501"/>
      <c r="CZ63" s="501"/>
      <c r="DA63" s="501"/>
    </row>
    <row r="65" spans="1:105" s="124" customFormat="1" ht="14.25">
      <c r="A65" s="435" t="s">
        <v>229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5"/>
      <c r="BF65" s="435"/>
      <c r="BG65" s="435"/>
      <c r="BH65" s="435"/>
      <c r="BI65" s="435"/>
      <c r="BJ65" s="435"/>
      <c r="BK65" s="435"/>
      <c r="BL65" s="435"/>
      <c r="BM65" s="435"/>
      <c r="BN65" s="435"/>
      <c r="BO65" s="435"/>
      <c r="BP65" s="435"/>
      <c r="BQ65" s="435"/>
      <c r="BR65" s="435"/>
      <c r="BS65" s="435"/>
      <c r="BT65" s="435"/>
      <c r="BU65" s="435"/>
      <c r="BV65" s="435"/>
      <c r="BW65" s="435"/>
      <c r="BX65" s="435"/>
      <c r="BY65" s="435"/>
      <c r="BZ65" s="435"/>
      <c r="CA65" s="435"/>
      <c r="CB65" s="435"/>
      <c r="CC65" s="435"/>
      <c r="CD65" s="435"/>
      <c r="CE65" s="435"/>
      <c r="CF65" s="435"/>
      <c r="CG65" s="435"/>
      <c r="CH65" s="435"/>
      <c r="CI65" s="435"/>
      <c r="CJ65" s="435"/>
      <c r="CK65" s="435"/>
      <c r="CL65" s="435"/>
      <c r="CM65" s="435"/>
      <c r="CN65" s="435"/>
      <c r="CO65" s="435"/>
      <c r="CP65" s="435"/>
      <c r="CQ65" s="435"/>
      <c r="CR65" s="435"/>
      <c r="CS65" s="435"/>
      <c r="CT65" s="435"/>
      <c r="CU65" s="435"/>
      <c r="CV65" s="435"/>
      <c r="CW65" s="435"/>
      <c r="CX65" s="435"/>
      <c r="CY65" s="435"/>
      <c r="CZ65" s="435"/>
      <c r="DA65" s="435"/>
    </row>
    <row r="66" ht="6" customHeight="1"/>
    <row r="67" spans="1:105" s="124" customFormat="1" ht="14.25">
      <c r="A67" s="124" t="s">
        <v>181</v>
      </c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2"/>
      <c r="BD67" s="502"/>
      <c r="BE67" s="502"/>
      <c r="BF67" s="502"/>
      <c r="BG67" s="502"/>
      <c r="BH67" s="502"/>
      <c r="BI67" s="502"/>
      <c r="BJ67" s="502"/>
      <c r="BK67" s="502"/>
      <c r="BL67" s="502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2"/>
      <c r="CX67" s="502"/>
      <c r="CY67" s="502"/>
      <c r="CZ67" s="502"/>
      <c r="DA67" s="502"/>
    </row>
    <row r="68" spans="24:105" s="124" customFormat="1" ht="6" customHeight="1"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</row>
    <row r="69" spans="1:105" s="124" customFormat="1" ht="14.25">
      <c r="A69" s="456" t="s">
        <v>182</v>
      </c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51"/>
      <c r="BI69" s="451"/>
      <c r="BJ69" s="451"/>
      <c r="BK69" s="451"/>
      <c r="BL69" s="451"/>
      <c r="BM69" s="451"/>
      <c r="BN69" s="451"/>
      <c r="BO69" s="451"/>
      <c r="BP69" s="451"/>
      <c r="BQ69" s="451"/>
      <c r="BR69" s="451"/>
      <c r="BS69" s="451"/>
      <c r="BT69" s="451"/>
      <c r="BU69" s="451"/>
      <c r="BV69" s="451"/>
      <c r="BW69" s="451"/>
      <c r="BX69" s="451"/>
      <c r="BY69" s="451"/>
      <c r="BZ69" s="451"/>
      <c r="CA69" s="451"/>
      <c r="CB69" s="451"/>
      <c r="CC69" s="451"/>
      <c r="CD69" s="451"/>
      <c r="CE69" s="451"/>
      <c r="CF69" s="451"/>
      <c r="CG69" s="451"/>
      <c r="CH69" s="451"/>
      <c r="CI69" s="451"/>
      <c r="CJ69" s="451"/>
      <c r="CK69" s="451"/>
      <c r="CL69" s="451"/>
      <c r="CM69" s="451"/>
      <c r="CN69" s="451"/>
      <c r="CO69" s="451"/>
      <c r="CP69" s="451"/>
      <c r="CQ69" s="451"/>
      <c r="CR69" s="451"/>
      <c r="CS69" s="451"/>
      <c r="CT69" s="451"/>
      <c r="CU69" s="451"/>
      <c r="CV69" s="451"/>
      <c r="CW69" s="451"/>
      <c r="CX69" s="451"/>
      <c r="CY69" s="451"/>
      <c r="CZ69" s="451"/>
      <c r="DA69" s="451"/>
    </row>
    <row r="70" ht="10.5" customHeight="1"/>
    <row r="71" spans="1:105" s="126" customFormat="1" ht="45" customHeight="1">
      <c r="A71" s="452" t="s">
        <v>64</v>
      </c>
      <c r="B71" s="453"/>
      <c r="C71" s="453"/>
      <c r="D71" s="453"/>
      <c r="E71" s="453"/>
      <c r="F71" s="453"/>
      <c r="G71" s="454"/>
      <c r="H71" s="452" t="s">
        <v>65</v>
      </c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53"/>
      <c r="AX71" s="453"/>
      <c r="AY71" s="453"/>
      <c r="AZ71" s="453"/>
      <c r="BA71" s="453"/>
      <c r="BB71" s="453"/>
      <c r="BC71" s="454"/>
      <c r="BD71" s="452" t="s">
        <v>230</v>
      </c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4"/>
      <c r="BT71" s="452" t="s">
        <v>231</v>
      </c>
      <c r="BU71" s="453"/>
      <c r="BV71" s="453"/>
      <c r="BW71" s="453"/>
      <c r="BX71" s="453"/>
      <c r="BY71" s="453"/>
      <c r="BZ71" s="453"/>
      <c r="CA71" s="453"/>
      <c r="CB71" s="453"/>
      <c r="CC71" s="453"/>
      <c r="CD71" s="453"/>
      <c r="CE71" s="453"/>
      <c r="CF71" s="453"/>
      <c r="CG71" s="453"/>
      <c r="CH71" s="453"/>
      <c r="CI71" s="454"/>
      <c r="CJ71" s="452" t="s">
        <v>232</v>
      </c>
      <c r="CK71" s="453"/>
      <c r="CL71" s="453"/>
      <c r="CM71" s="453"/>
      <c r="CN71" s="453"/>
      <c r="CO71" s="453"/>
      <c r="CP71" s="453"/>
      <c r="CQ71" s="453"/>
      <c r="CR71" s="453"/>
      <c r="CS71" s="453"/>
      <c r="CT71" s="453"/>
      <c r="CU71" s="453"/>
      <c r="CV71" s="453"/>
      <c r="CW71" s="453"/>
      <c r="CX71" s="453"/>
      <c r="CY71" s="453"/>
      <c r="CZ71" s="453"/>
      <c r="DA71" s="454"/>
    </row>
    <row r="72" spans="1:105" s="127" customFormat="1" ht="12.75">
      <c r="A72" s="440">
        <v>1</v>
      </c>
      <c r="B72" s="440"/>
      <c r="C72" s="440"/>
      <c r="D72" s="440"/>
      <c r="E72" s="440"/>
      <c r="F72" s="440"/>
      <c r="G72" s="440"/>
      <c r="H72" s="440">
        <v>2</v>
      </c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>
        <v>3</v>
      </c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>
        <v>4</v>
      </c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>
        <v>5</v>
      </c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440"/>
      <c r="CX72" s="440"/>
      <c r="CY72" s="440"/>
      <c r="CZ72" s="440"/>
      <c r="DA72" s="440"/>
    </row>
    <row r="73" spans="1:105" s="128" customFormat="1" ht="15" customHeight="1">
      <c r="A73" s="399"/>
      <c r="B73" s="399"/>
      <c r="C73" s="399"/>
      <c r="D73" s="399"/>
      <c r="E73" s="399"/>
      <c r="F73" s="399"/>
      <c r="G73" s="399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1"/>
      <c r="BE73" s="401"/>
      <c r="BF73" s="401"/>
      <c r="BG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401"/>
      <c r="CE73" s="401"/>
      <c r="CF73" s="401"/>
      <c r="CG73" s="401"/>
      <c r="CH73" s="401"/>
      <c r="CI73" s="401"/>
      <c r="CJ73" s="401"/>
      <c r="CK73" s="401"/>
      <c r="CL73" s="401"/>
      <c r="CM73" s="401"/>
      <c r="CN73" s="401"/>
      <c r="CO73" s="401"/>
      <c r="CP73" s="401"/>
      <c r="CQ73" s="401"/>
      <c r="CR73" s="401"/>
      <c r="CS73" s="401"/>
      <c r="CT73" s="401"/>
      <c r="CU73" s="401"/>
      <c r="CV73" s="401"/>
      <c r="CW73" s="401"/>
      <c r="CX73" s="401"/>
      <c r="CY73" s="401"/>
      <c r="CZ73" s="401"/>
      <c r="DA73" s="401"/>
    </row>
    <row r="74" spans="1:105" s="128" customFormat="1" ht="15" customHeight="1">
      <c r="A74" s="399"/>
      <c r="B74" s="399"/>
      <c r="C74" s="399"/>
      <c r="D74" s="399"/>
      <c r="E74" s="399"/>
      <c r="F74" s="399"/>
      <c r="G74" s="399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1"/>
      <c r="BE74" s="401"/>
      <c r="BF74" s="401"/>
      <c r="BG74" s="401"/>
      <c r="BH74" s="401"/>
      <c r="BI74" s="401"/>
      <c r="BJ74" s="401"/>
      <c r="BK74" s="401"/>
      <c r="BL74" s="401"/>
      <c r="BM74" s="401"/>
      <c r="BN74" s="401"/>
      <c r="BO74" s="401"/>
      <c r="BP74" s="401"/>
      <c r="BQ74" s="401"/>
      <c r="BR74" s="401"/>
      <c r="BS74" s="401"/>
      <c r="BT74" s="401"/>
      <c r="BU74" s="401"/>
      <c r="BV74" s="401"/>
      <c r="BW74" s="401"/>
      <c r="BX74" s="401"/>
      <c r="BY74" s="401"/>
      <c r="BZ74" s="401"/>
      <c r="CA74" s="401"/>
      <c r="CB74" s="401"/>
      <c r="CC74" s="401"/>
      <c r="CD74" s="401"/>
      <c r="CE74" s="401"/>
      <c r="CF74" s="401"/>
      <c r="CG74" s="401"/>
      <c r="CH74" s="401"/>
      <c r="CI74" s="401"/>
      <c r="CJ74" s="401"/>
      <c r="CK74" s="401"/>
      <c r="CL74" s="401"/>
      <c r="CM74" s="401"/>
      <c r="CN74" s="401"/>
      <c r="CO74" s="401"/>
      <c r="CP74" s="401"/>
      <c r="CQ74" s="401"/>
      <c r="CR74" s="401"/>
      <c r="CS74" s="401"/>
      <c r="CT74" s="401"/>
      <c r="CU74" s="401"/>
      <c r="CV74" s="401"/>
      <c r="CW74" s="401"/>
      <c r="CX74" s="401"/>
      <c r="CY74" s="401"/>
      <c r="CZ74" s="401"/>
      <c r="DA74" s="401"/>
    </row>
    <row r="75" spans="1:105" s="128" customFormat="1" ht="15" customHeight="1">
      <c r="A75" s="399"/>
      <c r="B75" s="399"/>
      <c r="C75" s="399"/>
      <c r="D75" s="399"/>
      <c r="E75" s="399"/>
      <c r="F75" s="399"/>
      <c r="G75" s="399"/>
      <c r="H75" s="444" t="s">
        <v>193</v>
      </c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444"/>
      <c r="AT75" s="444"/>
      <c r="AU75" s="444"/>
      <c r="AV75" s="444"/>
      <c r="AW75" s="444"/>
      <c r="AX75" s="444"/>
      <c r="AY75" s="444"/>
      <c r="AZ75" s="444"/>
      <c r="BA75" s="444"/>
      <c r="BB75" s="444"/>
      <c r="BC75" s="445"/>
      <c r="BD75" s="401" t="s">
        <v>175</v>
      </c>
      <c r="BE75" s="401"/>
      <c r="BF75" s="401"/>
      <c r="BG75" s="401"/>
      <c r="BH75" s="401"/>
      <c r="BI75" s="401"/>
      <c r="BJ75" s="401"/>
      <c r="BK75" s="401"/>
      <c r="BL75" s="401"/>
      <c r="BM75" s="401"/>
      <c r="BN75" s="401"/>
      <c r="BO75" s="401"/>
      <c r="BP75" s="401"/>
      <c r="BQ75" s="401"/>
      <c r="BR75" s="401"/>
      <c r="BS75" s="401"/>
      <c r="BT75" s="401" t="s">
        <v>175</v>
      </c>
      <c r="BU75" s="401"/>
      <c r="BV75" s="401"/>
      <c r="BW75" s="401"/>
      <c r="BX75" s="401"/>
      <c r="BY75" s="401"/>
      <c r="BZ75" s="401"/>
      <c r="CA75" s="401"/>
      <c r="CB75" s="401"/>
      <c r="CC75" s="401"/>
      <c r="CD75" s="401"/>
      <c r="CE75" s="401"/>
      <c r="CF75" s="401"/>
      <c r="CG75" s="401"/>
      <c r="CH75" s="401"/>
      <c r="CI75" s="401"/>
      <c r="CJ75" s="401"/>
      <c r="CK75" s="401"/>
      <c r="CL75" s="401"/>
      <c r="CM75" s="401"/>
      <c r="CN75" s="401"/>
      <c r="CO75" s="401"/>
      <c r="CP75" s="401"/>
      <c r="CQ75" s="401"/>
      <c r="CR75" s="401"/>
      <c r="CS75" s="401"/>
      <c r="CT75" s="401"/>
      <c r="CU75" s="401"/>
      <c r="CV75" s="401"/>
      <c r="CW75" s="401"/>
      <c r="CX75" s="401"/>
      <c r="CY75" s="401"/>
      <c r="CZ75" s="401"/>
      <c r="DA75" s="401"/>
    </row>
    <row r="76" s="21" customFormat="1" ht="12" customHeight="1"/>
    <row r="77" spans="1:105" s="124" customFormat="1" ht="14.25">
      <c r="A77" s="435" t="s">
        <v>233</v>
      </c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435"/>
      <c r="BJ77" s="435"/>
      <c r="BK77" s="435"/>
      <c r="BL77" s="435"/>
      <c r="BM77" s="435"/>
      <c r="BN77" s="435"/>
      <c r="BO77" s="435"/>
      <c r="BP77" s="435"/>
      <c r="BQ77" s="435"/>
      <c r="BR77" s="435"/>
      <c r="BS77" s="435"/>
      <c r="BT77" s="435"/>
      <c r="BU77" s="435"/>
      <c r="BV77" s="435"/>
      <c r="BW77" s="435"/>
      <c r="BX77" s="435"/>
      <c r="BY77" s="435"/>
      <c r="BZ77" s="435"/>
      <c r="CA77" s="435"/>
      <c r="CB77" s="435"/>
      <c r="CC77" s="435"/>
      <c r="CD77" s="435"/>
      <c r="CE77" s="435"/>
      <c r="CF77" s="435"/>
      <c r="CG77" s="435"/>
      <c r="CH77" s="435"/>
      <c r="CI77" s="435"/>
      <c r="CJ77" s="435"/>
      <c r="CK77" s="435"/>
      <c r="CL77" s="435"/>
      <c r="CM77" s="435"/>
      <c r="CN77" s="435"/>
      <c r="CO77" s="435"/>
      <c r="CP77" s="435"/>
      <c r="CQ77" s="435"/>
      <c r="CR77" s="435"/>
      <c r="CS77" s="435"/>
      <c r="CT77" s="435"/>
      <c r="CU77" s="435"/>
      <c r="CV77" s="435"/>
      <c r="CW77" s="435"/>
      <c r="CX77" s="435"/>
      <c r="CY77" s="435"/>
      <c r="CZ77" s="435"/>
      <c r="DA77" s="435"/>
    </row>
    <row r="78" spans="1:105" s="124" customFormat="1" ht="50.25" customHeight="1">
      <c r="A78" s="452" t="s">
        <v>64</v>
      </c>
      <c r="B78" s="453"/>
      <c r="C78" s="453"/>
      <c r="D78" s="453"/>
      <c r="E78" s="453"/>
      <c r="F78" s="453"/>
      <c r="G78" s="454"/>
      <c r="H78" s="452" t="s">
        <v>234</v>
      </c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/>
      <c r="AT78" s="453"/>
      <c r="AU78" s="453"/>
      <c r="AV78" s="453"/>
      <c r="AW78" s="453"/>
      <c r="AX78" s="453"/>
      <c r="AY78" s="453"/>
      <c r="AZ78" s="453"/>
      <c r="BA78" s="453"/>
      <c r="BB78" s="453"/>
      <c r="BC78" s="454"/>
      <c r="BD78" s="452" t="s">
        <v>235</v>
      </c>
      <c r="BE78" s="453"/>
      <c r="BF78" s="453"/>
      <c r="BG78" s="453"/>
      <c r="BH78" s="453"/>
      <c r="BI78" s="453"/>
      <c r="BJ78" s="453"/>
      <c r="BK78" s="453"/>
      <c r="BL78" s="453"/>
      <c r="BM78" s="453"/>
      <c r="BN78" s="453"/>
      <c r="BO78" s="453"/>
      <c r="BP78" s="453"/>
      <c r="BQ78" s="453"/>
      <c r="BR78" s="453"/>
      <c r="BS78" s="454"/>
      <c r="BT78" s="452" t="s">
        <v>236</v>
      </c>
      <c r="BU78" s="453"/>
      <c r="BV78" s="453"/>
      <c r="BW78" s="453"/>
      <c r="BX78" s="453"/>
      <c r="BY78" s="453"/>
      <c r="BZ78" s="453"/>
      <c r="CA78" s="453"/>
      <c r="CB78" s="453"/>
      <c r="CC78" s="453"/>
      <c r="CD78" s="454"/>
      <c r="CE78" s="452" t="s">
        <v>237</v>
      </c>
      <c r="CF78" s="453"/>
      <c r="CG78" s="453"/>
      <c r="CH78" s="453"/>
      <c r="CI78" s="453"/>
      <c r="CJ78" s="453"/>
      <c r="CK78" s="453"/>
      <c r="CL78" s="453"/>
      <c r="CM78" s="453"/>
      <c r="CN78" s="453"/>
      <c r="CO78" s="453"/>
      <c r="CP78" s="453"/>
      <c r="CQ78" s="453"/>
      <c r="CR78" s="453"/>
      <c r="CS78" s="453"/>
      <c r="CT78" s="453"/>
      <c r="CU78" s="453"/>
      <c r="CV78" s="453"/>
      <c r="CW78" s="453"/>
      <c r="CX78" s="453"/>
      <c r="CY78" s="453"/>
      <c r="CZ78" s="453"/>
      <c r="DA78" s="454"/>
    </row>
    <row r="79" spans="1:105" s="124" customFormat="1" ht="14.25">
      <c r="A79" s="440">
        <v>1</v>
      </c>
      <c r="B79" s="440"/>
      <c r="C79" s="440"/>
      <c r="D79" s="440"/>
      <c r="E79" s="440"/>
      <c r="F79" s="440"/>
      <c r="G79" s="440"/>
      <c r="H79" s="440">
        <v>2</v>
      </c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>
        <v>3</v>
      </c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>
        <v>4</v>
      </c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>
        <v>5</v>
      </c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440"/>
      <c r="CX79" s="440"/>
      <c r="CY79" s="440"/>
      <c r="CZ79" s="440"/>
      <c r="DA79" s="440"/>
    </row>
    <row r="80" spans="1:105" s="124" customFormat="1" ht="14.25">
      <c r="A80" s="399"/>
      <c r="B80" s="399"/>
      <c r="C80" s="399"/>
      <c r="D80" s="399"/>
      <c r="E80" s="399"/>
      <c r="F80" s="399"/>
      <c r="G80" s="399"/>
      <c r="H80" s="415" t="s">
        <v>312</v>
      </c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6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 t="s">
        <v>175</v>
      </c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50">
        <f>CE89+CE98</f>
        <v>70000.00496</v>
      </c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6"/>
      <c r="DA80" s="406"/>
    </row>
    <row r="81" spans="1:105" s="124" customFormat="1" ht="14.25">
      <c r="A81" s="124" t="s">
        <v>181</v>
      </c>
      <c r="X81" s="455" t="s">
        <v>313</v>
      </c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5"/>
      <c r="BM81" s="455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5"/>
      <c r="CB81" s="455"/>
      <c r="CC81" s="455"/>
      <c r="CD81" s="455"/>
      <c r="CE81" s="455"/>
      <c r="CF81" s="455"/>
      <c r="CG81" s="455"/>
      <c r="CH81" s="455"/>
      <c r="CI81" s="455"/>
      <c r="CJ81" s="455"/>
      <c r="CK81" s="455"/>
      <c r="CL81" s="455"/>
      <c r="CM81" s="455"/>
      <c r="CN81" s="455"/>
      <c r="CO81" s="455"/>
      <c r="CP81" s="455"/>
      <c r="CQ81" s="455"/>
      <c r="CR81" s="455"/>
      <c r="CS81" s="455"/>
      <c r="CT81" s="455"/>
      <c r="CU81" s="455"/>
      <c r="CV81" s="455"/>
      <c r="CW81" s="455"/>
      <c r="CX81" s="455"/>
      <c r="CY81" s="455"/>
      <c r="CZ81" s="455"/>
      <c r="DA81" s="455"/>
    </row>
    <row r="82" spans="24:105" s="124" customFormat="1" ht="6" customHeight="1"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</row>
    <row r="83" spans="1:105" s="124" customFormat="1" ht="14.25">
      <c r="A83" s="456" t="s">
        <v>182</v>
      </c>
      <c r="B83" s="456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7" t="s">
        <v>314</v>
      </c>
      <c r="AQ83" s="457"/>
      <c r="AR83" s="457"/>
      <c r="AS83" s="457"/>
      <c r="AT83" s="457"/>
      <c r="AU83" s="457"/>
      <c r="AV83" s="457"/>
      <c r="AW83" s="457"/>
      <c r="AX83" s="457"/>
      <c r="AY83" s="457"/>
      <c r="AZ83" s="457"/>
      <c r="BA83" s="457"/>
      <c r="BB83" s="457"/>
      <c r="BC83" s="457"/>
      <c r="BD83" s="457"/>
      <c r="BE83" s="457"/>
      <c r="BF83" s="457"/>
      <c r="BG83" s="457"/>
      <c r="BH83" s="457"/>
      <c r="BI83" s="457"/>
      <c r="BJ83" s="457"/>
      <c r="BK83" s="457"/>
      <c r="BL83" s="457"/>
      <c r="BM83" s="457"/>
      <c r="BN83" s="457"/>
      <c r="BO83" s="457"/>
      <c r="BP83" s="457"/>
      <c r="BQ83" s="457"/>
      <c r="BR83" s="457"/>
      <c r="BS83" s="457"/>
      <c r="BT83" s="457"/>
      <c r="BU83" s="457"/>
      <c r="BV83" s="457"/>
      <c r="BW83" s="457"/>
      <c r="BX83" s="457"/>
      <c r="BY83" s="457"/>
      <c r="BZ83" s="457"/>
      <c r="CA83" s="457"/>
      <c r="CB83" s="457"/>
      <c r="CC83" s="457"/>
      <c r="CD83" s="457"/>
      <c r="CE83" s="457"/>
      <c r="CF83" s="457"/>
      <c r="CG83" s="457"/>
      <c r="CH83" s="457"/>
      <c r="CI83" s="457"/>
      <c r="CJ83" s="457"/>
      <c r="CK83" s="457"/>
      <c r="CL83" s="457"/>
      <c r="CM83" s="457"/>
      <c r="CN83" s="457"/>
      <c r="CO83" s="457"/>
      <c r="CP83" s="457"/>
      <c r="CQ83" s="457"/>
      <c r="CR83" s="457"/>
      <c r="CS83" s="457"/>
      <c r="CT83" s="457"/>
      <c r="CU83" s="457"/>
      <c r="CV83" s="457"/>
      <c r="CW83" s="457"/>
      <c r="CX83" s="457"/>
      <c r="CY83" s="457"/>
      <c r="CZ83" s="457"/>
      <c r="DA83" s="457"/>
    </row>
    <row r="84" ht="10.5" customHeight="1"/>
    <row r="85" spans="1:105" s="126" customFormat="1" ht="55.5" customHeight="1">
      <c r="A85" s="452" t="s">
        <v>64</v>
      </c>
      <c r="B85" s="453"/>
      <c r="C85" s="453"/>
      <c r="D85" s="453"/>
      <c r="E85" s="453"/>
      <c r="F85" s="453"/>
      <c r="G85" s="454"/>
      <c r="H85" s="452" t="s">
        <v>234</v>
      </c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/>
      <c r="AH85" s="453"/>
      <c r="AI85" s="453"/>
      <c r="AJ85" s="453"/>
      <c r="AK85" s="453"/>
      <c r="AL85" s="453"/>
      <c r="AM85" s="453"/>
      <c r="AN85" s="453"/>
      <c r="AO85" s="453"/>
      <c r="AP85" s="453"/>
      <c r="AQ85" s="453"/>
      <c r="AR85" s="453"/>
      <c r="AS85" s="453"/>
      <c r="AT85" s="453"/>
      <c r="AU85" s="453"/>
      <c r="AV85" s="453"/>
      <c r="AW85" s="453"/>
      <c r="AX85" s="453"/>
      <c r="AY85" s="453"/>
      <c r="AZ85" s="453"/>
      <c r="BA85" s="453"/>
      <c r="BB85" s="453"/>
      <c r="BC85" s="454"/>
      <c r="BD85" s="452" t="s">
        <v>235</v>
      </c>
      <c r="BE85" s="453"/>
      <c r="BF85" s="453"/>
      <c r="BG85" s="453"/>
      <c r="BH85" s="453"/>
      <c r="BI85" s="453"/>
      <c r="BJ85" s="453"/>
      <c r="BK85" s="453"/>
      <c r="BL85" s="453"/>
      <c r="BM85" s="453"/>
      <c r="BN85" s="453"/>
      <c r="BO85" s="453"/>
      <c r="BP85" s="453"/>
      <c r="BQ85" s="453"/>
      <c r="BR85" s="453"/>
      <c r="BS85" s="454"/>
      <c r="BT85" s="452" t="s">
        <v>236</v>
      </c>
      <c r="BU85" s="453"/>
      <c r="BV85" s="453"/>
      <c r="BW85" s="453"/>
      <c r="BX85" s="453"/>
      <c r="BY85" s="453"/>
      <c r="BZ85" s="453"/>
      <c r="CA85" s="453"/>
      <c r="CB85" s="453"/>
      <c r="CC85" s="453"/>
      <c r="CD85" s="454"/>
      <c r="CE85" s="452" t="s">
        <v>237</v>
      </c>
      <c r="CF85" s="453"/>
      <c r="CG85" s="453"/>
      <c r="CH85" s="453"/>
      <c r="CI85" s="453"/>
      <c r="CJ85" s="453"/>
      <c r="CK85" s="453"/>
      <c r="CL85" s="453"/>
      <c r="CM85" s="453"/>
      <c r="CN85" s="453"/>
      <c r="CO85" s="453"/>
      <c r="CP85" s="453"/>
      <c r="CQ85" s="453"/>
      <c r="CR85" s="453"/>
      <c r="CS85" s="453"/>
      <c r="CT85" s="453"/>
      <c r="CU85" s="453"/>
      <c r="CV85" s="453"/>
      <c r="CW85" s="453"/>
      <c r="CX85" s="453"/>
      <c r="CY85" s="453"/>
      <c r="CZ85" s="453"/>
      <c r="DA85" s="454"/>
    </row>
    <row r="86" spans="1:105" s="127" customFormat="1" ht="12.75">
      <c r="A86" s="440">
        <v>1</v>
      </c>
      <c r="B86" s="440"/>
      <c r="C86" s="440"/>
      <c r="D86" s="440"/>
      <c r="E86" s="440"/>
      <c r="F86" s="440"/>
      <c r="G86" s="440"/>
      <c r="H86" s="440">
        <v>2</v>
      </c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>
        <v>3</v>
      </c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>
        <v>4</v>
      </c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>
        <v>5</v>
      </c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</row>
    <row r="87" spans="1:105" s="128" customFormat="1" ht="15" customHeight="1">
      <c r="A87" s="399" t="s">
        <v>42</v>
      </c>
      <c r="B87" s="399"/>
      <c r="C87" s="399"/>
      <c r="D87" s="399"/>
      <c r="E87" s="399"/>
      <c r="F87" s="399"/>
      <c r="G87" s="399"/>
      <c r="H87" s="400" t="s">
        <v>315</v>
      </c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/>
      <c r="BC87" s="400"/>
      <c r="BD87" s="458">
        <v>3733333</v>
      </c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41">
        <v>1.5</v>
      </c>
      <c r="BU87" s="441"/>
      <c r="BV87" s="441"/>
      <c r="BW87" s="441"/>
      <c r="BX87" s="441"/>
      <c r="BY87" s="441"/>
      <c r="BZ87" s="441"/>
      <c r="CA87" s="441"/>
      <c r="CB87" s="441"/>
      <c r="CC87" s="441"/>
      <c r="CD87" s="441"/>
      <c r="CE87" s="441">
        <f>(BD87*BT87)/100</f>
        <v>55999.995</v>
      </c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1"/>
      <c r="CW87" s="441"/>
      <c r="CX87" s="441"/>
      <c r="CY87" s="441"/>
      <c r="CZ87" s="441"/>
      <c r="DA87" s="441"/>
    </row>
    <row r="88" spans="1:105" s="128" customFormat="1" ht="15" customHeight="1">
      <c r="A88" s="399" t="s">
        <v>215</v>
      </c>
      <c r="B88" s="399"/>
      <c r="C88" s="399"/>
      <c r="D88" s="399"/>
      <c r="E88" s="399"/>
      <c r="F88" s="399"/>
      <c r="G88" s="399"/>
      <c r="H88" s="400" t="s">
        <v>316</v>
      </c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58">
        <v>181818.18</v>
      </c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458"/>
      <c r="BR88" s="458"/>
      <c r="BS88" s="458"/>
      <c r="BT88" s="441">
        <v>2.2</v>
      </c>
      <c r="BU88" s="441"/>
      <c r="BV88" s="441"/>
      <c r="BW88" s="441"/>
      <c r="BX88" s="441"/>
      <c r="BY88" s="441"/>
      <c r="BZ88" s="441"/>
      <c r="CA88" s="441"/>
      <c r="CB88" s="441"/>
      <c r="CC88" s="441"/>
      <c r="CD88" s="441"/>
      <c r="CE88" s="441">
        <f>(BD88*BT88)/100</f>
        <v>3999.9999600000006</v>
      </c>
      <c r="CF88" s="441"/>
      <c r="CG88" s="441"/>
      <c r="CH88" s="441"/>
      <c r="CI88" s="441"/>
      <c r="CJ88" s="441"/>
      <c r="CK88" s="441"/>
      <c r="CL88" s="441"/>
      <c r="CM88" s="441"/>
      <c r="CN88" s="441"/>
      <c r="CO88" s="441"/>
      <c r="CP88" s="441"/>
      <c r="CQ88" s="441"/>
      <c r="CR88" s="441"/>
      <c r="CS88" s="441"/>
      <c r="CT88" s="441"/>
      <c r="CU88" s="441"/>
      <c r="CV88" s="441"/>
      <c r="CW88" s="441"/>
      <c r="CX88" s="441"/>
      <c r="CY88" s="441"/>
      <c r="CZ88" s="441"/>
      <c r="DA88" s="441"/>
    </row>
    <row r="89" spans="1:105" s="128" customFormat="1" ht="15" customHeight="1">
      <c r="A89" s="399"/>
      <c r="B89" s="399"/>
      <c r="C89" s="399"/>
      <c r="D89" s="399"/>
      <c r="E89" s="399"/>
      <c r="F89" s="399"/>
      <c r="G89" s="399"/>
      <c r="H89" s="415" t="s">
        <v>193</v>
      </c>
      <c r="I89" s="415"/>
      <c r="J89" s="415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5"/>
      <c r="AF89" s="415"/>
      <c r="AG89" s="415"/>
      <c r="AH89" s="415"/>
      <c r="AI89" s="415"/>
      <c r="AJ89" s="415"/>
      <c r="AK89" s="415"/>
      <c r="AL89" s="415"/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5"/>
      <c r="AX89" s="415"/>
      <c r="AY89" s="415"/>
      <c r="AZ89" s="415"/>
      <c r="BA89" s="415"/>
      <c r="BB89" s="415"/>
      <c r="BC89" s="416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 t="s">
        <v>175</v>
      </c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50">
        <f>CE87+CE88+0.01</f>
        <v>60000.004960000006</v>
      </c>
      <c r="CF89" s="406"/>
      <c r="CG89" s="406"/>
      <c r="CH89" s="406"/>
      <c r="CI89" s="406"/>
      <c r="CJ89" s="406"/>
      <c r="CK89" s="406"/>
      <c r="CL89" s="406"/>
      <c r="CM89" s="406"/>
      <c r="CN89" s="406"/>
      <c r="CO89" s="406"/>
      <c r="CP89" s="406"/>
      <c r="CQ89" s="406"/>
      <c r="CR89" s="406"/>
      <c r="CS89" s="406"/>
      <c r="CT89" s="406"/>
      <c r="CU89" s="406"/>
      <c r="CV89" s="406"/>
      <c r="CW89" s="406"/>
      <c r="CX89" s="406"/>
      <c r="CY89" s="406"/>
      <c r="CZ89" s="406"/>
      <c r="DA89" s="406"/>
    </row>
    <row r="90" spans="1:105" s="128" customFormat="1" ht="7.5" customHeight="1">
      <c r="A90" s="133"/>
      <c r="B90" s="133"/>
      <c r="C90" s="133"/>
      <c r="D90" s="133"/>
      <c r="E90" s="133"/>
      <c r="F90" s="133"/>
      <c r="G90" s="133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6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</row>
    <row r="91" spans="1:105" s="128" customFormat="1" ht="15" customHeight="1">
      <c r="A91" s="124" t="s">
        <v>181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455" t="s">
        <v>317</v>
      </c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/>
      <c r="AR91" s="455"/>
      <c r="AS91" s="455"/>
      <c r="AT91" s="455"/>
      <c r="AU91" s="455"/>
      <c r="AV91" s="455"/>
      <c r="AW91" s="455"/>
      <c r="AX91" s="455"/>
      <c r="AY91" s="455"/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5"/>
      <c r="BM91" s="455"/>
      <c r="BN91" s="455"/>
      <c r="BO91" s="455"/>
      <c r="BP91" s="455"/>
      <c r="BQ91" s="455"/>
      <c r="BR91" s="455"/>
      <c r="BS91" s="455"/>
      <c r="BT91" s="455"/>
      <c r="BU91" s="455"/>
      <c r="BV91" s="455"/>
      <c r="BW91" s="455"/>
      <c r="BX91" s="455"/>
      <c r="BY91" s="455"/>
      <c r="BZ91" s="455"/>
      <c r="CA91" s="455"/>
      <c r="CB91" s="455"/>
      <c r="CC91" s="455"/>
      <c r="CD91" s="455"/>
      <c r="CE91" s="455"/>
      <c r="CF91" s="455"/>
      <c r="CG91" s="455"/>
      <c r="CH91" s="455"/>
      <c r="CI91" s="455"/>
      <c r="CJ91" s="455"/>
      <c r="CK91" s="455"/>
      <c r="CL91" s="455"/>
      <c r="CM91" s="455"/>
      <c r="CN91" s="455"/>
      <c r="CO91" s="455"/>
      <c r="CP91" s="455"/>
      <c r="CQ91" s="455"/>
      <c r="CR91" s="455"/>
      <c r="CS91" s="455"/>
      <c r="CT91" s="455"/>
      <c r="CU91" s="455"/>
      <c r="CV91" s="455"/>
      <c r="CW91" s="455"/>
      <c r="CX91" s="455"/>
      <c r="CY91" s="455"/>
      <c r="CZ91" s="455"/>
      <c r="DA91" s="455"/>
    </row>
    <row r="92" spans="1:105" s="128" customFormat="1" ht="1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</row>
    <row r="93" spans="1:105" s="128" customFormat="1" ht="15" customHeight="1">
      <c r="A93" s="456" t="s">
        <v>182</v>
      </c>
      <c r="B93" s="456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6"/>
      <c r="AN93" s="456"/>
      <c r="AO93" s="456"/>
      <c r="AP93" s="457" t="s">
        <v>314</v>
      </c>
      <c r="AQ93" s="457"/>
      <c r="AR93" s="457"/>
      <c r="AS93" s="457"/>
      <c r="AT93" s="457"/>
      <c r="AU93" s="457"/>
      <c r="AV93" s="457"/>
      <c r="AW93" s="457"/>
      <c r="AX93" s="457"/>
      <c r="AY93" s="457"/>
      <c r="AZ93" s="457"/>
      <c r="BA93" s="457"/>
      <c r="BB93" s="457"/>
      <c r="BC93" s="457"/>
      <c r="BD93" s="457"/>
      <c r="BE93" s="457"/>
      <c r="BF93" s="457"/>
      <c r="BG93" s="457"/>
      <c r="BH93" s="457"/>
      <c r="BI93" s="457"/>
      <c r="BJ93" s="457"/>
      <c r="BK93" s="457"/>
      <c r="BL93" s="457"/>
      <c r="BM93" s="457"/>
      <c r="BN93" s="457"/>
      <c r="BO93" s="457"/>
      <c r="BP93" s="457"/>
      <c r="BQ93" s="457"/>
      <c r="BR93" s="457"/>
      <c r="BS93" s="457"/>
      <c r="BT93" s="457"/>
      <c r="BU93" s="457"/>
      <c r="BV93" s="457"/>
      <c r="BW93" s="457"/>
      <c r="BX93" s="457"/>
      <c r="BY93" s="457"/>
      <c r="BZ93" s="457"/>
      <c r="CA93" s="457"/>
      <c r="CB93" s="457"/>
      <c r="CC93" s="457"/>
      <c r="CD93" s="457"/>
      <c r="CE93" s="457"/>
      <c r="CF93" s="457"/>
      <c r="CG93" s="457"/>
      <c r="CH93" s="457"/>
      <c r="CI93" s="457"/>
      <c r="CJ93" s="457"/>
      <c r="CK93" s="457"/>
      <c r="CL93" s="457"/>
      <c r="CM93" s="457"/>
      <c r="CN93" s="457"/>
      <c r="CO93" s="457"/>
      <c r="CP93" s="457"/>
      <c r="CQ93" s="457"/>
      <c r="CR93" s="457"/>
      <c r="CS93" s="457"/>
      <c r="CT93" s="457"/>
      <c r="CU93" s="457"/>
      <c r="CV93" s="457"/>
      <c r="CW93" s="457"/>
      <c r="CX93" s="457"/>
      <c r="CY93" s="457"/>
      <c r="CZ93" s="457"/>
      <c r="DA93" s="457"/>
    </row>
    <row r="94" spans="1:105" s="128" customFormat="1" ht="1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</row>
    <row r="95" spans="1:105" s="128" customFormat="1" ht="29.25" customHeight="1">
      <c r="A95" s="452" t="s">
        <v>64</v>
      </c>
      <c r="B95" s="453"/>
      <c r="C95" s="453"/>
      <c r="D95" s="453"/>
      <c r="E95" s="453"/>
      <c r="F95" s="453"/>
      <c r="G95" s="454"/>
      <c r="H95" s="452" t="s">
        <v>234</v>
      </c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  <c r="AT95" s="453"/>
      <c r="AU95" s="453"/>
      <c r="AV95" s="453"/>
      <c r="AW95" s="453"/>
      <c r="AX95" s="453"/>
      <c r="AY95" s="453"/>
      <c r="AZ95" s="453"/>
      <c r="BA95" s="453"/>
      <c r="BB95" s="453"/>
      <c r="BC95" s="454"/>
      <c r="BD95" s="452" t="s">
        <v>235</v>
      </c>
      <c r="BE95" s="453"/>
      <c r="BF95" s="453"/>
      <c r="BG95" s="453"/>
      <c r="BH95" s="453"/>
      <c r="BI95" s="453"/>
      <c r="BJ95" s="453"/>
      <c r="BK95" s="453"/>
      <c r="BL95" s="453"/>
      <c r="BM95" s="453"/>
      <c r="BN95" s="453"/>
      <c r="BO95" s="453"/>
      <c r="BP95" s="453"/>
      <c r="BQ95" s="453"/>
      <c r="BR95" s="453"/>
      <c r="BS95" s="454"/>
      <c r="BT95" s="452" t="s">
        <v>236</v>
      </c>
      <c r="BU95" s="453"/>
      <c r="BV95" s="453"/>
      <c r="BW95" s="453"/>
      <c r="BX95" s="453"/>
      <c r="BY95" s="453"/>
      <c r="BZ95" s="453"/>
      <c r="CA95" s="453"/>
      <c r="CB95" s="453"/>
      <c r="CC95" s="453"/>
      <c r="CD95" s="454"/>
      <c r="CE95" s="452" t="s">
        <v>237</v>
      </c>
      <c r="CF95" s="453"/>
      <c r="CG95" s="453"/>
      <c r="CH95" s="453"/>
      <c r="CI95" s="453"/>
      <c r="CJ95" s="453"/>
      <c r="CK95" s="453"/>
      <c r="CL95" s="453"/>
      <c r="CM95" s="453"/>
      <c r="CN95" s="453"/>
      <c r="CO95" s="453"/>
      <c r="CP95" s="453"/>
      <c r="CQ95" s="453"/>
      <c r="CR95" s="453"/>
      <c r="CS95" s="453"/>
      <c r="CT95" s="453"/>
      <c r="CU95" s="453"/>
      <c r="CV95" s="453"/>
      <c r="CW95" s="453"/>
      <c r="CX95" s="453"/>
      <c r="CY95" s="453"/>
      <c r="CZ95" s="453"/>
      <c r="DA95" s="454"/>
    </row>
    <row r="96" spans="1:105" s="128" customFormat="1" ht="15" customHeight="1">
      <c r="A96" s="440">
        <v>1</v>
      </c>
      <c r="B96" s="440"/>
      <c r="C96" s="440"/>
      <c r="D96" s="440"/>
      <c r="E96" s="440"/>
      <c r="F96" s="440"/>
      <c r="G96" s="440"/>
      <c r="H96" s="440">
        <v>2</v>
      </c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0"/>
      <c r="AO96" s="440"/>
      <c r="AP96" s="440"/>
      <c r="AQ96" s="440"/>
      <c r="AR96" s="440"/>
      <c r="AS96" s="440"/>
      <c r="AT96" s="440"/>
      <c r="AU96" s="440"/>
      <c r="AV96" s="440"/>
      <c r="AW96" s="440"/>
      <c r="AX96" s="440"/>
      <c r="AY96" s="440"/>
      <c r="AZ96" s="440"/>
      <c r="BA96" s="440"/>
      <c r="BB96" s="440"/>
      <c r="BC96" s="440"/>
      <c r="BD96" s="440">
        <v>3</v>
      </c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>
        <v>4</v>
      </c>
      <c r="BU96" s="440"/>
      <c r="BV96" s="440"/>
      <c r="BW96" s="440"/>
      <c r="BX96" s="440"/>
      <c r="BY96" s="440"/>
      <c r="BZ96" s="440"/>
      <c r="CA96" s="440"/>
      <c r="CB96" s="440"/>
      <c r="CC96" s="440"/>
      <c r="CD96" s="440"/>
      <c r="CE96" s="440">
        <v>5</v>
      </c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/>
      <c r="CX96" s="440"/>
      <c r="CY96" s="440"/>
      <c r="CZ96" s="440"/>
      <c r="DA96" s="440"/>
    </row>
    <row r="97" spans="1:105" s="128" customFormat="1" ht="15" customHeight="1">
      <c r="A97" s="399" t="s">
        <v>42</v>
      </c>
      <c r="B97" s="399"/>
      <c r="C97" s="399"/>
      <c r="D97" s="399"/>
      <c r="E97" s="399"/>
      <c r="F97" s="399"/>
      <c r="G97" s="399"/>
      <c r="H97" s="400" t="s">
        <v>318</v>
      </c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41"/>
      <c r="BE97" s="441"/>
      <c r="BF97" s="441"/>
      <c r="BG97" s="441"/>
      <c r="BH97" s="441"/>
      <c r="BI97" s="441"/>
      <c r="BJ97" s="441"/>
      <c r="BK97" s="441"/>
      <c r="BL97" s="441"/>
      <c r="BM97" s="441"/>
      <c r="BN97" s="441"/>
      <c r="BO97" s="441"/>
      <c r="BP97" s="441"/>
      <c r="BQ97" s="441"/>
      <c r="BR97" s="441"/>
      <c r="BS97" s="441"/>
      <c r="BT97" s="441"/>
      <c r="BU97" s="441"/>
      <c r="BV97" s="441"/>
      <c r="BW97" s="441"/>
      <c r="BX97" s="441"/>
      <c r="BY97" s="441"/>
      <c r="BZ97" s="441"/>
      <c r="CA97" s="441"/>
      <c r="CB97" s="441"/>
      <c r="CC97" s="441"/>
      <c r="CD97" s="441"/>
      <c r="CE97" s="441">
        <v>10000</v>
      </c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1"/>
      <c r="CW97" s="441"/>
      <c r="CX97" s="441"/>
      <c r="CY97" s="441"/>
      <c r="CZ97" s="441"/>
      <c r="DA97" s="441"/>
    </row>
    <row r="98" spans="1:105" s="128" customFormat="1" ht="15" customHeight="1">
      <c r="A98" s="399"/>
      <c r="B98" s="399"/>
      <c r="C98" s="399"/>
      <c r="D98" s="399"/>
      <c r="E98" s="399"/>
      <c r="F98" s="399"/>
      <c r="G98" s="399"/>
      <c r="H98" s="415" t="s">
        <v>193</v>
      </c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5"/>
      <c r="AL98" s="415"/>
      <c r="AM98" s="415"/>
      <c r="AN98" s="415"/>
      <c r="AO98" s="415"/>
      <c r="AP98" s="415"/>
      <c r="AQ98" s="415"/>
      <c r="AR98" s="415"/>
      <c r="AS98" s="415"/>
      <c r="AT98" s="415"/>
      <c r="AU98" s="415"/>
      <c r="AV98" s="415"/>
      <c r="AW98" s="415"/>
      <c r="AX98" s="415"/>
      <c r="AY98" s="415"/>
      <c r="AZ98" s="415"/>
      <c r="BA98" s="415"/>
      <c r="BB98" s="415"/>
      <c r="BC98" s="416"/>
      <c r="BD98" s="401"/>
      <c r="BE98" s="401"/>
      <c r="BF98" s="401"/>
      <c r="BG98" s="401"/>
      <c r="BH98" s="401"/>
      <c r="BI98" s="401"/>
      <c r="BJ98" s="401"/>
      <c r="BK98" s="401"/>
      <c r="BL98" s="401"/>
      <c r="BM98" s="401"/>
      <c r="BN98" s="401"/>
      <c r="BO98" s="401"/>
      <c r="BP98" s="401"/>
      <c r="BQ98" s="401"/>
      <c r="BR98" s="401"/>
      <c r="BS98" s="401"/>
      <c r="BT98" s="401" t="s">
        <v>175</v>
      </c>
      <c r="BU98" s="401"/>
      <c r="BV98" s="401"/>
      <c r="BW98" s="401"/>
      <c r="BX98" s="401"/>
      <c r="BY98" s="401"/>
      <c r="BZ98" s="401"/>
      <c r="CA98" s="401"/>
      <c r="CB98" s="401"/>
      <c r="CC98" s="401"/>
      <c r="CD98" s="401"/>
      <c r="CE98" s="450">
        <f>CE97</f>
        <v>10000</v>
      </c>
      <c r="CF98" s="406"/>
      <c r="CG98" s="406"/>
      <c r="CH98" s="406"/>
      <c r="CI98" s="406"/>
      <c r="CJ98" s="406"/>
      <c r="CK98" s="406"/>
      <c r="CL98" s="406"/>
      <c r="CM98" s="406"/>
      <c r="CN98" s="406"/>
      <c r="CO98" s="406"/>
      <c r="CP98" s="406"/>
      <c r="CQ98" s="406"/>
      <c r="CR98" s="406"/>
      <c r="CS98" s="406"/>
      <c r="CT98" s="406"/>
      <c r="CU98" s="406"/>
      <c r="CV98" s="406"/>
      <c r="CW98" s="406"/>
      <c r="CX98" s="406"/>
      <c r="CY98" s="406"/>
      <c r="CZ98" s="406"/>
      <c r="DA98" s="406"/>
    </row>
    <row r="100" spans="1:105" s="124" customFormat="1" ht="14.25">
      <c r="A100" s="435" t="s">
        <v>238</v>
      </c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  <c r="BK100" s="435"/>
      <c r="BL100" s="435"/>
      <c r="BM100" s="435"/>
      <c r="BN100" s="435"/>
      <c r="BO100" s="435"/>
      <c r="BP100" s="435"/>
      <c r="BQ100" s="435"/>
      <c r="BR100" s="435"/>
      <c r="BS100" s="435"/>
      <c r="BT100" s="435"/>
      <c r="BU100" s="435"/>
      <c r="BV100" s="435"/>
      <c r="BW100" s="435"/>
      <c r="BX100" s="435"/>
      <c r="BY100" s="435"/>
      <c r="BZ100" s="435"/>
      <c r="CA100" s="435"/>
      <c r="CB100" s="435"/>
      <c r="CC100" s="435"/>
      <c r="CD100" s="435"/>
      <c r="CE100" s="435"/>
      <c r="CF100" s="435"/>
      <c r="CG100" s="435"/>
      <c r="CH100" s="435"/>
      <c r="CI100" s="435"/>
      <c r="CJ100" s="435"/>
      <c r="CK100" s="435"/>
      <c r="CL100" s="435"/>
      <c r="CM100" s="435"/>
      <c r="CN100" s="435"/>
      <c r="CO100" s="435"/>
      <c r="CP100" s="435"/>
      <c r="CQ100" s="435"/>
      <c r="CR100" s="435"/>
      <c r="CS100" s="435"/>
      <c r="CT100" s="435"/>
      <c r="CU100" s="435"/>
      <c r="CV100" s="435"/>
      <c r="CW100" s="435"/>
      <c r="CX100" s="435"/>
      <c r="CY100" s="435"/>
      <c r="CZ100" s="435"/>
      <c r="DA100" s="435"/>
    </row>
    <row r="101" ht="6" customHeight="1"/>
    <row r="102" spans="1:105" s="124" customFormat="1" ht="14.25">
      <c r="A102" s="124" t="s">
        <v>181</v>
      </c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502"/>
      <c r="AK102" s="502"/>
      <c r="AL102" s="502"/>
      <c r="AM102" s="502"/>
      <c r="AN102" s="502"/>
      <c r="AO102" s="502"/>
      <c r="AP102" s="502"/>
      <c r="AQ102" s="502"/>
      <c r="AR102" s="502"/>
      <c r="AS102" s="502"/>
      <c r="AT102" s="502"/>
      <c r="AU102" s="502"/>
      <c r="AV102" s="502"/>
      <c r="AW102" s="502"/>
      <c r="AX102" s="502"/>
      <c r="AY102" s="502"/>
      <c r="AZ102" s="502"/>
      <c r="BA102" s="502"/>
      <c r="BB102" s="502"/>
      <c r="BC102" s="502"/>
      <c r="BD102" s="502"/>
      <c r="BE102" s="502"/>
      <c r="BF102" s="502"/>
      <c r="BG102" s="502"/>
      <c r="BH102" s="502"/>
      <c r="BI102" s="502"/>
      <c r="BJ102" s="502"/>
      <c r="BK102" s="502"/>
      <c r="BL102" s="502"/>
      <c r="BM102" s="502"/>
      <c r="BN102" s="502"/>
      <c r="BO102" s="502"/>
      <c r="BP102" s="502"/>
      <c r="BQ102" s="502"/>
      <c r="BR102" s="502"/>
      <c r="BS102" s="502"/>
      <c r="BT102" s="502"/>
      <c r="BU102" s="502"/>
      <c r="BV102" s="502"/>
      <c r="BW102" s="502"/>
      <c r="BX102" s="502"/>
      <c r="BY102" s="502"/>
      <c r="BZ102" s="502"/>
      <c r="CA102" s="502"/>
      <c r="CB102" s="502"/>
      <c r="CC102" s="502"/>
      <c r="CD102" s="502"/>
      <c r="CE102" s="502"/>
      <c r="CF102" s="502"/>
      <c r="CG102" s="502"/>
      <c r="CH102" s="502"/>
      <c r="CI102" s="502"/>
      <c r="CJ102" s="502"/>
      <c r="CK102" s="502"/>
      <c r="CL102" s="502"/>
      <c r="CM102" s="502"/>
      <c r="CN102" s="502"/>
      <c r="CO102" s="502"/>
      <c r="CP102" s="502"/>
      <c r="CQ102" s="502"/>
      <c r="CR102" s="502"/>
      <c r="CS102" s="502"/>
      <c r="CT102" s="502"/>
      <c r="CU102" s="502"/>
      <c r="CV102" s="502"/>
      <c r="CW102" s="502"/>
      <c r="CX102" s="502"/>
      <c r="CY102" s="502"/>
      <c r="CZ102" s="502"/>
      <c r="DA102" s="502"/>
    </row>
    <row r="103" spans="24:105" s="124" customFormat="1" ht="6" customHeight="1"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</row>
    <row r="104" spans="1:105" s="124" customFormat="1" ht="14.25">
      <c r="A104" s="456" t="s">
        <v>182</v>
      </c>
      <c r="B104" s="456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1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1"/>
      <c r="CW104" s="451"/>
      <c r="CX104" s="451"/>
      <c r="CY104" s="451"/>
      <c r="CZ104" s="451"/>
      <c r="DA104" s="451"/>
    </row>
    <row r="105" ht="10.5" customHeight="1"/>
    <row r="106" spans="1:105" s="126" customFormat="1" ht="45" customHeight="1">
      <c r="A106" s="452" t="s">
        <v>64</v>
      </c>
      <c r="B106" s="453"/>
      <c r="C106" s="453"/>
      <c r="D106" s="453"/>
      <c r="E106" s="453"/>
      <c r="F106" s="453"/>
      <c r="G106" s="454"/>
      <c r="H106" s="452" t="s">
        <v>65</v>
      </c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/>
      <c r="AT106" s="453"/>
      <c r="AU106" s="453"/>
      <c r="AV106" s="453"/>
      <c r="AW106" s="453"/>
      <c r="AX106" s="453"/>
      <c r="AY106" s="453"/>
      <c r="AZ106" s="453"/>
      <c r="BA106" s="453"/>
      <c r="BB106" s="453"/>
      <c r="BC106" s="454"/>
      <c r="BD106" s="452" t="s">
        <v>230</v>
      </c>
      <c r="BE106" s="453"/>
      <c r="BF106" s="453"/>
      <c r="BG106" s="453"/>
      <c r="BH106" s="453"/>
      <c r="BI106" s="453"/>
      <c r="BJ106" s="453"/>
      <c r="BK106" s="453"/>
      <c r="BL106" s="453"/>
      <c r="BM106" s="453"/>
      <c r="BN106" s="453"/>
      <c r="BO106" s="453"/>
      <c r="BP106" s="453"/>
      <c r="BQ106" s="453"/>
      <c r="BR106" s="453"/>
      <c r="BS106" s="454"/>
      <c r="BT106" s="452" t="s">
        <v>231</v>
      </c>
      <c r="BU106" s="453"/>
      <c r="BV106" s="453"/>
      <c r="BW106" s="453"/>
      <c r="BX106" s="453"/>
      <c r="BY106" s="453"/>
      <c r="BZ106" s="453"/>
      <c r="CA106" s="453"/>
      <c r="CB106" s="453"/>
      <c r="CC106" s="453"/>
      <c r="CD106" s="453"/>
      <c r="CE106" s="453"/>
      <c r="CF106" s="453"/>
      <c r="CG106" s="453"/>
      <c r="CH106" s="453"/>
      <c r="CI106" s="454"/>
      <c r="CJ106" s="452" t="s">
        <v>232</v>
      </c>
      <c r="CK106" s="453"/>
      <c r="CL106" s="453"/>
      <c r="CM106" s="453"/>
      <c r="CN106" s="453"/>
      <c r="CO106" s="453"/>
      <c r="CP106" s="453"/>
      <c r="CQ106" s="453"/>
      <c r="CR106" s="453"/>
      <c r="CS106" s="453"/>
      <c r="CT106" s="453"/>
      <c r="CU106" s="453"/>
      <c r="CV106" s="453"/>
      <c r="CW106" s="453"/>
      <c r="CX106" s="453"/>
      <c r="CY106" s="453"/>
      <c r="CZ106" s="453"/>
      <c r="DA106" s="454"/>
    </row>
    <row r="107" spans="1:105" s="127" customFormat="1" ht="12.75">
      <c r="A107" s="440">
        <v>1</v>
      </c>
      <c r="B107" s="440"/>
      <c r="C107" s="440"/>
      <c r="D107" s="440"/>
      <c r="E107" s="440"/>
      <c r="F107" s="440"/>
      <c r="G107" s="440"/>
      <c r="H107" s="440">
        <v>2</v>
      </c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0"/>
      <c r="BD107" s="440">
        <v>3</v>
      </c>
      <c r="BE107" s="440"/>
      <c r="BF107" s="440"/>
      <c r="BG107" s="440"/>
      <c r="BH107" s="440"/>
      <c r="BI107" s="440"/>
      <c r="BJ107" s="440"/>
      <c r="BK107" s="440"/>
      <c r="BL107" s="440"/>
      <c r="BM107" s="440"/>
      <c r="BN107" s="440"/>
      <c r="BO107" s="440"/>
      <c r="BP107" s="440"/>
      <c r="BQ107" s="440"/>
      <c r="BR107" s="440"/>
      <c r="BS107" s="440"/>
      <c r="BT107" s="440">
        <v>4</v>
      </c>
      <c r="BU107" s="440"/>
      <c r="BV107" s="440"/>
      <c r="BW107" s="440"/>
      <c r="BX107" s="440"/>
      <c r="BY107" s="440"/>
      <c r="BZ107" s="440"/>
      <c r="CA107" s="440"/>
      <c r="CB107" s="440"/>
      <c r="CC107" s="440"/>
      <c r="CD107" s="440"/>
      <c r="CE107" s="440"/>
      <c r="CF107" s="440"/>
      <c r="CG107" s="440"/>
      <c r="CH107" s="440"/>
      <c r="CI107" s="440"/>
      <c r="CJ107" s="440">
        <v>5</v>
      </c>
      <c r="CK107" s="440"/>
      <c r="CL107" s="440"/>
      <c r="CM107" s="440"/>
      <c r="CN107" s="440"/>
      <c r="CO107" s="440"/>
      <c r="CP107" s="440"/>
      <c r="CQ107" s="440"/>
      <c r="CR107" s="440"/>
      <c r="CS107" s="440"/>
      <c r="CT107" s="440"/>
      <c r="CU107" s="440"/>
      <c r="CV107" s="440"/>
      <c r="CW107" s="440"/>
      <c r="CX107" s="440"/>
      <c r="CY107" s="440"/>
      <c r="CZ107" s="440"/>
      <c r="DA107" s="440"/>
    </row>
    <row r="108" spans="1:105" s="128" customFormat="1" ht="15" customHeight="1">
      <c r="A108" s="399"/>
      <c r="B108" s="399"/>
      <c r="C108" s="399"/>
      <c r="D108" s="399"/>
      <c r="E108" s="399"/>
      <c r="F108" s="399"/>
      <c r="G108" s="399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1"/>
      <c r="BE108" s="401"/>
      <c r="BF108" s="401"/>
      <c r="BG108" s="401"/>
      <c r="BH108" s="401"/>
      <c r="BI108" s="401"/>
      <c r="BJ108" s="401"/>
      <c r="BK108" s="401"/>
      <c r="BL108" s="401"/>
      <c r="BM108" s="401"/>
      <c r="BN108" s="401"/>
      <c r="BO108" s="401"/>
      <c r="BP108" s="401"/>
      <c r="BQ108" s="401"/>
      <c r="BR108" s="401"/>
      <c r="BS108" s="401"/>
      <c r="BT108" s="401"/>
      <c r="BU108" s="401"/>
      <c r="BV108" s="401"/>
      <c r="BW108" s="401"/>
      <c r="BX108" s="401"/>
      <c r="BY108" s="401"/>
      <c r="BZ108" s="401"/>
      <c r="CA108" s="401"/>
      <c r="CB108" s="401"/>
      <c r="CC108" s="401"/>
      <c r="CD108" s="401"/>
      <c r="CE108" s="401"/>
      <c r="CF108" s="401"/>
      <c r="CG108" s="401"/>
      <c r="CH108" s="401"/>
      <c r="CI108" s="401"/>
      <c r="CJ108" s="401"/>
      <c r="CK108" s="401"/>
      <c r="CL108" s="401"/>
      <c r="CM108" s="401"/>
      <c r="CN108" s="401"/>
      <c r="CO108" s="401"/>
      <c r="CP108" s="401"/>
      <c r="CQ108" s="401"/>
      <c r="CR108" s="401"/>
      <c r="CS108" s="401"/>
      <c r="CT108" s="401"/>
      <c r="CU108" s="401"/>
      <c r="CV108" s="401"/>
      <c r="CW108" s="401"/>
      <c r="CX108" s="401"/>
      <c r="CY108" s="401"/>
      <c r="CZ108" s="401"/>
      <c r="DA108" s="401"/>
    </row>
    <row r="109" spans="1:105" s="128" customFormat="1" ht="15" customHeight="1">
      <c r="A109" s="399"/>
      <c r="B109" s="399"/>
      <c r="C109" s="399"/>
      <c r="D109" s="399"/>
      <c r="E109" s="399"/>
      <c r="F109" s="399"/>
      <c r="G109" s="399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1"/>
      <c r="BE109" s="401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 s="401"/>
      <c r="BP109" s="401"/>
      <c r="BQ109" s="401"/>
      <c r="BR109" s="401"/>
      <c r="BS109" s="401"/>
      <c r="BT109" s="401"/>
      <c r="BU109" s="401"/>
      <c r="BV109" s="401"/>
      <c r="BW109" s="401"/>
      <c r="BX109" s="401"/>
      <c r="BY109" s="401"/>
      <c r="BZ109" s="401"/>
      <c r="CA109" s="401"/>
      <c r="CB109" s="401"/>
      <c r="CC109" s="401"/>
      <c r="CD109" s="401"/>
      <c r="CE109" s="401"/>
      <c r="CF109" s="401"/>
      <c r="CG109" s="401"/>
      <c r="CH109" s="401"/>
      <c r="CI109" s="401"/>
      <c r="CJ109" s="401"/>
      <c r="CK109" s="401"/>
      <c r="CL109" s="401"/>
      <c r="CM109" s="401"/>
      <c r="CN109" s="401"/>
      <c r="CO109" s="401"/>
      <c r="CP109" s="401"/>
      <c r="CQ109" s="401"/>
      <c r="CR109" s="401"/>
      <c r="CS109" s="401"/>
      <c r="CT109" s="401"/>
      <c r="CU109" s="401"/>
      <c r="CV109" s="401"/>
      <c r="CW109" s="401"/>
      <c r="CX109" s="401"/>
      <c r="CY109" s="401"/>
      <c r="CZ109" s="401"/>
      <c r="DA109" s="401"/>
    </row>
    <row r="110" spans="1:105" s="128" customFormat="1" ht="15" customHeight="1">
      <c r="A110" s="399"/>
      <c r="B110" s="399"/>
      <c r="C110" s="399"/>
      <c r="D110" s="399"/>
      <c r="E110" s="399"/>
      <c r="F110" s="399"/>
      <c r="G110" s="399"/>
      <c r="H110" s="444" t="s">
        <v>193</v>
      </c>
      <c r="I110" s="444"/>
      <c r="J110" s="444"/>
      <c r="K110" s="444"/>
      <c r="L110" s="444"/>
      <c r="M110" s="444"/>
      <c r="N110" s="444"/>
      <c r="O110" s="444"/>
      <c r="P110" s="444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  <c r="AF110" s="444"/>
      <c r="AG110" s="444"/>
      <c r="AH110" s="444"/>
      <c r="AI110" s="444"/>
      <c r="AJ110" s="444"/>
      <c r="AK110" s="444"/>
      <c r="AL110" s="444"/>
      <c r="AM110" s="444"/>
      <c r="AN110" s="444"/>
      <c r="AO110" s="444"/>
      <c r="AP110" s="444"/>
      <c r="AQ110" s="444"/>
      <c r="AR110" s="444"/>
      <c r="AS110" s="444"/>
      <c r="AT110" s="444"/>
      <c r="AU110" s="444"/>
      <c r="AV110" s="444"/>
      <c r="AW110" s="444"/>
      <c r="AX110" s="444"/>
      <c r="AY110" s="444"/>
      <c r="AZ110" s="444"/>
      <c r="BA110" s="444"/>
      <c r="BB110" s="444"/>
      <c r="BC110" s="445"/>
      <c r="BD110" s="401" t="s">
        <v>175</v>
      </c>
      <c r="BE110" s="401"/>
      <c r="BF110" s="401"/>
      <c r="BG110" s="401"/>
      <c r="BH110" s="401"/>
      <c r="BI110" s="401"/>
      <c r="BJ110" s="401"/>
      <c r="BK110" s="401"/>
      <c r="BL110" s="401"/>
      <c r="BM110" s="401"/>
      <c r="BN110" s="401"/>
      <c r="BO110" s="401"/>
      <c r="BP110" s="401"/>
      <c r="BQ110" s="401"/>
      <c r="BR110" s="401"/>
      <c r="BS110" s="401"/>
      <c r="BT110" s="401" t="s">
        <v>175</v>
      </c>
      <c r="BU110" s="401"/>
      <c r="BV110" s="401"/>
      <c r="BW110" s="401"/>
      <c r="BX110" s="401"/>
      <c r="BY110" s="401"/>
      <c r="BZ110" s="401"/>
      <c r="CA110" s="401"/>
      <c r="CB110" s="401"/>
      <c r="CC110" s="401"/>
      <c r="CD110" s="401"/>
      <c r="CE110" s="401"/>
      <c r="CF110" s="401"/>
      <c r="CG110" s="401"/>
      <c r="CH110" s="401"/>
      <c r="CI110" s="401"/>
      <c r="CJ110" s="401"/>
      <c r="CK110" s="401"/>
      <c r="CL110" s="401"/>
      <c r="CM110" s="401"/>
      <c r="CN110" s="401"/>
      <c r="CO110" s="401"/>
      <c r="CP110" s="401"/>
      <c r="CQ110" s="401"/>
      <c r="CR110" s="401"/>
      <c r="CS110" s="401"/>
      <c r="CT110" s="401"/>
      <c r="CU110" s="401"/>
      <c r="CV110" s="401"/>
      <c r="CW110" s="401"/>
      <c r="CX110" s="401"/>
      <c r="CY110" s="401"/>
      <c r="CZ110" s="401"/>
      <c r="DA110" s="401"/>
    </row>
    <row r="112" spans="1:105" s="124" customFormat="1" ht="27" customHeight="1">
      <c r="A112" s="428" t="s">
        <v>239</v>
      </c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428"/>
      <c r="BL112" s="428"/>
      <c r="BM112" s="428"/>
      <c r="BN112" s="428"/>
      <c r="BO112" s="428"/>
      <c r="BP112" s="428"/>
      <c r="BQ112" s="428"/>
      <c r="BR112" s="428"/>
      <c r="BS112" s="428"/>
      <c r="BT112" s="428"/>
      <c r="BU112" s="428"/>
      <c r="BV112" s="428"/>
      <c r="BW112" s="428"/>
      <c r="BX112" s="428"/>
      <c r="BY112" s="428"/>
      <c r="BZ112" s="428"/>
      <c r="CA112" s="428"/>
      <c r="CB112" s="428"/>
      <c r="CC112" s="428"/>
      <c r="CD112" s="428"/>
      <c r="CE112" s="428"/>
      <c r="CF112" s="428"/>
      <c r="CG112" s="428"/>
      <c r="CH112" s="428"/>
      <c r="CI112" s="428"/>
      <c r="CJ112" s="428"/>
      <c r="CK112" s="428"/>
      <c r="CL112" s="428"/>
      <c r="CM112" s="428"/>
      <c r="CN112" s="428"/>
      <c r="CO112" s="428"/>
      <c r="CP112" s="428"/>
      <c r="CQ112" s="428"/>
      <c r="CR112" s="428"/>
      <c r="CS112" s="428"/>
      <c r="CT112" s="428"/>
      <c r="CU112" s="428"/>
      <c r="CV112" s="428"/>
      <c r="CW112" s="428"/>
      <c r="CX112" s="428"/>
      <c r="CY112" s="428"/>
      <c r="CZ112" s="428"/>
      <c r="DA112" s="428"/>
    </row>
    <row r="113" ht="6" customHeight="1"/>
    <row r="114" spans="1:105" s="124" customFormat="1" ht="14.25">
      <c r="A114" s="124" t="s">
        <v>181</v>
      </c>
      <c r="X114" s="502"/>
      <c r="Y114" s="502"/>
      <c r="Z114" s="502"/>
      <c r="AA114" s="502"/>
      <c r="AB114" s="502"/>
      <c r="AC114" s="502"/>
      <c r="AD114" s="502"/>
      <c r="AE114" s="502"/>
      <c r="AF114" s="502"/>
      <c r="AG114" s="502"/>
      <c r="AH114" s="502"/>
      <c r="AI114" s="502"/>
      <c r="AJ114" s="502"/>
      <c r="AK114" s="502"/>
      <c r="AL114" s="502"/>
      <c r="AM114" s="502"/>
      <c r="AN114" s="502"/>
      <c r="AO114" s="502"/>
      <c r="AP114" s="502"/>
      <c r="AQ114" s="502"/>
      <c r="AR114" s="502"/>
      <c r="AS114" s="502"/>
      <c r="AT114" s="502"/>
      <c r="AU114" s="502"/>
      <c r="AV114" s="502"/>
      <c r="AW114" s="502"/>
      <c r="AX114" s="502"/>
      <c r="AY114" s="502"/>
      <c r="AZ114" s="502"/>
      <c r="BA114" s="502"/>
      <c r="BB114" s="502"/>
      <c r="BC114" s="502"/>
      <c r="BD114" s="502"/>
      <c r="BE114" s="502"/>
      <c r="BF114" s="502"/>
      <c r="BG114" s="502"/>
      <c r="BH114" s="502"/>
      <c r="BI114" s="502"/>
      <c r="BJ114" s="502"/>
      <c r="BK114" s="502"/>
      <c r="BL114" s="502"/>
      <c r="BM114" s="502"/>
      <c r="BN114" s="502"/>
      <c r="BO114" s="502"/>
      <c r="BP114" s="502"/>
      <c r="BQ114" s="502"/>
      <c r="BR114" s="502"/>
      <c r="BS114" s="502"/>
      <c r="BT114" s="502"/>
      <c r="BU114" s="502"/>
      <c r="BV114" s="502"/>
      <c r="BW114" s="502"/>
      <c r="BX114" s="502"/>
      <c r="BY114" s="502"/>
      <c r="BZ114" s="502"/>
      <c r="CA114" s="502"/>
      <c r="CB114" s="502"/>
      <c r="CC114" s="502"/>
      <c r="CD114" s="502"/>
      <c r="CE114" s="502"/>
      <c r="CF114" s="502"/>
      <c r="CG114" s="502"/>
      <c r="CH114" s="502"/>
      <c r="CI114" s="502"/>
      <c r="CJ114" s="502"/>
      <c r="CK114" s="502"/>
      <c r="CL114" s="502"/>
      <c r="CM114" s="502"/>
      <c r="CN114" s="502"/>
      <c r="CO114" s="502"/>
      <c r="CP114" s="502"/>
      <c r="CQ114" s="502"/>
      <c r="CR114" s="502"/>
      <c r="CS114" s="502"/>
      <c r="CT114" s="502"/>
      <c r="CU114" s="502"/>
      <c r="CV114" s="502"/>
      <c r="CW114" s="502"/>
      <c r="CX114" s="502"/>
      <c r="CY114" s="502"/>
      <c r="CZ114" s="502"/>
      <c r="DA114" s="502"/>
    </row>
    <row r="115" spans="24:105" s="124" customFormat="1" ht="6" customHeight="1"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</row>
    <row r="116" spans="1:105" s="124" customFormat="1" ht="14.25">
      <c r="A116" s="456" t="s">
        <v>182</v>
      </c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/>
      <c r="CX116" s="451"/>
      <c r="CY116" s="451"/>
      <c r="CZ116" s="451"/>
      <c r="DA116" s="451"/>
    </row>
    <row r="117" ht="10.5" customHeight="1"/>
    <row r="118" spans="1:105" s="126" customFormat="1" ht="45" customHeight="1">
      <c r="A118" s="452" t="s">
        <v>64</v>
      </c>
      <c r="B118" s="453"/>
      <c r="C118" s="453"/>
      <c r="D118" s="453"/>
      <c r="E118" s="453"/>
      <c r="F118" s="453"/>
      <c r="G118" s="454"/>
      <c r="H118" s="452" t="s">
        <v>65</v>
      </c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  <c r="T118" s="453"/>
      <c r="U118" s="453"/>
      <c r="V118" s="453"/>
      <c r="W118" s="453"/>
      <c r="X118" s="453"/>
      <c r="Y118" s="453"/>
      <c r="Z118" s="453"/>
      <c r="AA118" s="453"/>
      <c r="AB118" s="453"/>
      <c r="AC118" s="453"/>
      <c r="AD118" s="453"/>
      <c r="AE118" s="453"/>
      <c r="AF118" s="453"/>
      <c r="AG118" s="453"/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3"/>
      <c r="AR118" s="453"/>
      <c r="AS118" s="453"/>
      <c r="AT118" s="453"/>
      <c r="AU118" s="453"/>
      <c r="AV118" s="453"/>
      <c r="AW118" s="453"/>
      <c r="AX118" s="453"/>
      <c r="AY118" s="453"/>
      <c r="AZ118" s="453"/>
      <c r="BA118" s="453"/>
      <c r="BB118" s="453"/>
      <c r="BC118" s="454"/>
      <c r="BD118" s="452" t="s">
        <v>230</v>
      </c>
      <c r="BE118" s="453"/>
      <c r="BF118" s="453"/>
      <c r="BG118" s="453"/>
      <c r="BH118" s="453"/>
      <c r="BI118" s="453"/>
      <c r="BJ118" s="453"/>
      <c r="BK118" s="453"/>
      <c r="BL118" s="453"/>
      <c r="BM118" s="453"/>
      <c r="BN118" s="453"/>
      <c r="BO118" s="453"/>
      <c r="BP118" s="453"/>
      <c r="BQ118" s="453"/>
      <c r="BR118" s="453"/>
      <c r="BS118" s="454"/>
      <c r="BT118" s="452" t="s">
        <v>231</v>
      </c>
      <c r="BU118" s="453"/>
      <c r="BV118" s="453"/>
      <c r="BW118" s="453"/>
      <c r="BX118" s="453"/>
      <c r="BY118" s="453"/>
      <c r="BZ118" s="453"/>
      <c r="CA118" s="453"/>
      <c r="CB118" s="453"/>
      <c r="CC118" s="453"/>
      <c r="CD118" s="453"/>
      <c r="CE118" s="453"/>
      <c r="CF118" s="453"/>
      <c r="CG118" s="453"/>
      <c r="CH118" s="453"/>
      <c r="CI118" s="454"/>
      <c r="CJ118" s="452" t="s">
        <v>232</v>
      </c>
      <c r="CK118" s="453"/>
      <c r="CL118" s="453"/>
      <c r="CM118" s="453"/>
      <c r="CN118" s="453"/>
      <c r="CO118" s="453"/>
      <c r="CP118" s="453"/>
      <c r="CQ118" s="453"/>
      <c r="CR118" s="453"/>
      <c r="CS118" s="453"/>
      <c r="CT118" s="453"/>
      <c r="CU118" s="453"/>
      <c r="CV118" s="453"/>
      <c r="CW118" s="453"/>
      <c r="CX118" s="453"/>
      <c r="CY118" s="453"/>
      <c r="CZ118" s="453"/>
      <c r="DA118" s="454"/>
    </row>
    <row r="119" spans="1:105" s="127" customFormat="1" ht="12.75">
      <c r="A119" s="440">
        <v>1</v>
      </c>
      <c r="B119" s="440"/>
      <c r="C119" s="440"/>
      <c r="D119" s="440"/>
      <c r="E119" s="440"/>
      <c r="F119" s="440"/>
      <c r="G119" s="440"/>
      <c r="H119" s="440">
        <v>2</v>
      </c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>
        <v>3</v>
      </c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>
        <v>4</v>
      </c>
      <c r="BU119" s="440"/>
      <c r="BV119" s="440"/>
      <c r="BW119" s="440"/>
      <c r="BX119" s="440"/>
      <c r="BY119" s="440"/>
      <c r="BZ119" s="440"/>
      <c r="CA119" s="440"/>
      <c r="CB119" s="440"/>
      <c r="CC119" s="440"/>
      <c r="CD119" s="440"/>
      <c r="CE119" s="440"/>
      <c r="CF119" s="440"/>
      <c r="CG119" s="440"/>
      <c r="CH119" s="440"/>
      <c r="CI119" s="440"/>
      <c r="CJ119" s="440">
        <v>5</v>
      </c>
      <c r="CK119" s="440"/>
      <c r="CL119" s="440"/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440"/>
      <c r="CX119" s="440"/>
      <c r="CY119" s="440"/>
      <c r="CZ119" s="440"/>
      <c r="DA119" s="440"/>
    </row>
    <row r="120" spans="1:105" s="128" customFormat="1" ht="15" customHeight="1">
      <c r="A120" s="399"/>
      <c r="B120" s="399"/>
      <c r="C120" s="399"/>
      <c r="D120" s="399"/>
      <c r="E120" s="399"/>
      <c r="F120" s="399"/>
      <c r="G120" s="399"/>
      <c r="H120" s="400"/>
      <c r="I120" s="400"/>
      <c r="J120" s="400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1"/>
      <c r="BE120" s="401"/>
      <c r="BF120" s="401"/>
      <c r="BG120" s="401"/>
      <c r="BH120" s="401"/>
      <c r="BI120" s="401"/>
      <c r="BJ120" s="401"/>
      <c r="BK120" s="401"/>
      <c r="BL120" s="401"/>
      <c r="BM120" s="401"/>
      <c r="BN120" s="401"/>
      <c r="BO120" s="401"/>
      <c r="BP120" s="401"/>
      <c r="BQ120" s="401"/>
      <c r="BR120" s="401"/>
      <c r="BS120" s="401"/>
      <c r="BT120" s="401"/>
      <c r="BU120" s="401"/>
      <c r="BV120" s="401"/>
      <c r="BW120" s="401"/>
      <c r="BX120" s="401"/>
      <c r="BY120" s="401"/>
      <c r="BZ120" s="401"/>
      <c r="CA120" s="401"/>
      <c r="CB120" s="401"/>
      <c r="CC120" s="401"/>
      <c r="CD120" s="401"/>
      <c r="CE120" s="401"/>
      <c r="CF120" s="401"/>
      <c r="CG120" s="401"/>
      <c r="CH120" s="401"/>
      <c r="CI120" s="401"/>
      <c r="CJ120" s="401"/>
      <c r="CK120" s="401"/>
      <c r="CL120" s="401"/>
      <c r="CM120" s="401"/>
      <c r="CN120" s="401"/>
      <c r="CO120" s="401"/>
      <c r="CP120" s="401"/>
      <c r="CQ120" s="401"/>
      <c r="CR120" s="401"/>
      <c r="CS120" s="401"/>
      <c r="CT120" s="401"/>
      <c r="CU120" s="401"/>
      <c r="CV120" s="401"/>
      <c r="CW120" s="401"/>
      <c r="CX120" s="401"/>
      <c r="CY120" s="401"/>
      <c r="CZ120" s="401"/>
      <c r="DA120" s="401"/>
    </row>
    <row r="121" spans="1:105" s="128" customFormat="1" ht="15" customHeight="1">
      <c r="A121" s="399"/>
      <c r="B121" s="399"/>
      <c r="C121" s="399"/>
      <c r="D121" s="399"/>
      <c r="E121" s="399"/>
      <c r="F121" s="399"/>
      <c r="G121" s="399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1"/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1"/>
      <c r="BV121" s="401"/>
      <c r="BW121" s="401"/>
      <c r="BX121" s="401"/>
      <c r="BY121" s="401"/>
      <c r="BZ121" s="401"/>
      <c r="CA121" s="401"/>
      <c r="CB121" s="401"/>
      <c r="CC121" s="401"/>
      <c r="CD121" s="401"/>
      <c r="CE121" s="401"/>
      <c r="CF121" s="401"/>
      <c r="CG121" s="401"/>
      <c r="CH121" s="401"/>
      <c r="CI121" s="401"/>
      <c r="CJ121" s="401"/>
      <c r="CK121" s="401"/>
      <c r="CL121" s="401"/>
      <c r="CM121" s="401"/>
      <c r="CN121" s="401"/>
      <c r="CO121" s="401"/>
      <c r="CP121" s="401"/>
      <c r="CQ121" s="401"/>
      <c r="CR121" s="401"/>
      <c r="CS121" s="401"/>
      <c r="CT121" s="401"/>
      <c r="CU121" s="401"/>
      <c r="CV121" s="401"/>
      <c r="CW121" s="401"/>
      <c r="CX121" s="401"/>
      <c r="CY121" s="401"/>
      <c r="CZ121" s="401"/>
      <c r="DA121" s="401"/>
    </row>
    <row r="122" spans="1:105" s="128" customFormat="1" ht="15" customHeight="1">
      <c r="A122" s="399"/>
      <c r="B122" s="399"/>
      <c r="C122" s="399"/>
      <c r="D122" s="399"/>
      <c r="E122" s="399"/>
      <c r="F122" s="399"/>
      <c r="G122" s="399"/>
      <c r="H122" s="444" t="s">
        <v>193</v>
      </c>
      <c r="I122" s="444"/>
      <c r="J122" s="444"/>
      <c r="K122" s="444"/>
      <c r="L122" s="444"/>
      <c r="M122" s="444"/>
      <c r="N122" s="444"/>
      <c r="O122" s="444"/>
      <c r="P122" s="444"/>
      <c r="Q122" s="444"/>
      <c r="R122" s="444"/>
      <c r="S122" s="444"/>
      <c r="T122" s="444"/>
      <c r="U122" s="444"/>
      <c r="V122" s="444"/>
      <c r="W122" s="444"/>
      <c r="X122" s="444"/>
      <c r="Y122" s="444"/>
      <c r="Z122" s="444"/>
      <c r="AA122" s="444"/>
      <c r="AB122" s="444"/>
      <c r="AC122" s="444"/>
      <c r="AD122" s="444"/>
      <c r="AE122" s="444"/>
      <c r="AF122" s="444"/>
      <c r="AG122" s="444"/>
      <c r="AH122" s="444"/>
      <c r="AI122" s="444"/>
      <c r="AJ122" s="444"/>
      <c r="AK122" s="444"/>
      <c r="AL122" s="444"/>
      <c r="AM122" s="444"/>
      <c r="AN122" s="444"/>
      <c r="AO122" s="444"/>
      <c r="AP122" s="444"/>
      <c r="AQ122" s="444"/>
      <c r="AR122" s="444"/>
      <c r="AS122" s="444"/>
      <c r="AT122" s="444"/>
      <c r="AU122" s="444"/>
      <c r="AV122" s="444"/>
      <c r="AW122" s="444"/>
      <c r="AX122" s="444"/>
      <c r="AY122" s="444"/>
      <c r="AZ122" s="444"/>
      <c r="BA122" s="444"/>
      <c r="BB122" s="444"/>
      <c r="BC122" s="445"/>
      <c r="BD122" s="401" t="s">
        <v>175</v>
      </c>
      <c r="BE122" s="401"/>
      <c r="BF122" s="401"/>
      <c r="BG122" s="401"/>
      <c r="BH122" s="401"/>
      <c r="BI122" s="401"/>
      <c r="BJ122" s="401"/>
      <c r="BK122" s="401"/>
      <c r="BL122" s="401"/>
      <c r="BM122" s="401"/>
      <c r="BN122" s="401"/>
      <c r="BO122" s="401"/>
      <c r="BP122" s="401"/>
      <c r="BQ122" s="401"/>
      <c r="BR122" s="401"/>
      <c r="BS122" s="401"/>
      <c r="BT122" s="401" t="s">
        <v>175</v>
      </c>
      <c r="BU122" s="401"/>
      <c r="BV122" s="401"/>
      <c r="BW122" s="401"/>
      <c r="BX122" s="401"/>
      <c r="BY122" s="401"/>
      <c r="BZ122" s="401"/>
      <c r="CA122" s="401"/>
      <c r="CB122" s="401"/>
      <c r="CC122" s="401"/>
      <c r="CD122" s="401"/>
      <c r="CE122" s="401"/>
      <c r="CF122" s="401"/>
      <c r="CG122" s="401"/>
      <c r="CH122" s="401"/>
      <c r="CI122" s="401"/>
      <c r="CJ122" s="401"/>
      <c r="CK122" s="401"/>
      <c r="CL122" s="401"/>
      <c r="CM122" s="401"/>
      <c r="CN122" s="401"/>
      <c r="CO122" s="401"/>
      <c r="CP122" s="401"/>
      <c r="CQ122" s="401"/>
      <c r="CR122" s="401"/>
      <c r="CS122" s="401"/>
      <c r="CT122" s="401"/>
      <c r="CU122" s="401"/>
      <c r="CV122" s="401"/>
      <c r="CW122" s="401"/>
      <c r="CX122" s="401"/>
      <c r="CY122" s="401"/>
      <c r="CZ122" s="401"/>
      <c r="DA122" s="401"/>
    </row>
    <row r="124" spans="1:105" s="124" customFormat="1" ht="14.25">
      <c r="A124" s="435" t="s">
        <v>240</v>
      </c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  <c r="AW124" s="435"/>
      <c r="AX124" s="435"/>
      <c r="AY124" s="435"/>
      <c r="AZ124" s="435"/>
      <c r="BA124" s="435"/>
      <c r="BB124" s="435"/>
      <c r="BC124" s="435"/>
      <c r="BD124" s="435"/>
      <c r="BE124" s="435"/>
      <c r="BF124" s="435"/>
      <c r="BG124" s="435"/>
      <c r="BH124" s="435"/>
      <c r="BI124" s="435"/>
      <c r="BJ124" s="435"/>
      <c r="BK124" s="435"/>
      <c r="BL124" s="435"/>
      <c r="BM124" s="435"/>
      <c r="BN124" s="435"/>
      <c r="BO124" s="435"/>
      <c r="BP124" s="435"/>
      <c r="BQ124" s="435"/>
      <c r="BR124" s="435"/>
      <c r="BS124" s="435"/>
      <c r="BT124" s="435"/>
      <c r="BU124" s="435"/>
      <c r="BV124" s="435"/>
      <c r="BW124" s="435"/>
      <c r="BX124" s="435"/>
      <c r="BY124" s="435"/>
      <c r="BZ124" s="435"/>
      <c r="CA124" s="435"/>
      <c r="CB124" s="435"/>
      <c r="CC124" s="435"/>
      <c r="CD124" s="435"/>
      <c r="CE124" s="435"/>
      <c r="CF124" s="435"/>
      <c r="CG124" s="435"/>
      <c r="CH124" s="435"/>
      <c r="CI124" s="435"/>
      <c r="CJ124" s="435"/>
      <c r="CK124" s="435"/>
      <c r="CL124" s="435"/>
      <c r="CM124" s="435"/>
      <c r="CN124" s="435"/>
      <c r="CO124" s="435"/>
      <c r="CP124" s="435"/>
      <c r="CQ124" s="435"/>
      <c r="CR124" s="435"/>
      <c r="CS124" s="435"/>
      <c r="CT124" s="435"/>
      <c r="CU124" s="435"/>
      <c r="CV124" s="435"/>
      <c r="CW124" s="435"/>
      <c r="CX124" s="435"/>
      <c r="CY124" s="435"/>
      <c r="CZ124" s="435"/>
      <c r="DA124" s="435"/>
    </row>
    <row r="125" ht="6" customHeight="1"/>
    <row r="126" spans="1:105" s="124" customFormat="1" ht="14.25">
      <c r="A126" s="124" t="s">
        <v>181</v>
      </c>
      <c r="X126" s="502" t="s">
        <v>371</v>
      </c>
      <c r="Y126" s="502"/>
      <c r="Z126" s="502"/>
      <c r="AA126" s="502"/>
      <c r="AB126" s="502"/>
      <c r="AC126" s="502"/>
      <c r="AD126" s="502"/>
      <c r="AE126" s="502"/>
      <c r="AF126" s="502"/>
      <c r="AG126" s="502"/>
      <c r="AH126" s="502"/>
      <c r="AI126" s="502"/>
      <c r="AJ126" s="502"/>
      <c r="AK126" s="502"/>
      <c r="AL126" s="502"/>
      <c r="AM126" s="502"/>
      <c r="AN126" s="502"/>
      <c r="AO126" s="502"/>
      <c r="AP126" s="502"/>
      <c r="AQ126" s="502"/>
      <c r="AR126" s="502"/>
      <c r="AS126" s="502"/>
      <c r="AT126" s="502"/>
      <c r="AU126" s="502"/>
      <c r="AV126" s="502"/>
      <c r="AW126" s="502"/>
      <c r="AX126" s="502"/>
      <c r="AY126" s="502"/>
      <c r="AZ126" s="502"/>
      <c r="BA126" s="502"/>
      <c r="BB126" s="502"/>
      <c r="BC126" s="502"/>
      <c r="BD126" s="502"/>
      <c r="BE126" s="502"/>
      <c r="BF126" s="502"/>
      <c r="BG126" s="502"/>
      <c r="BH126" s="502"/>
      <c r="BI126" s="502"/>
      <c r="BJ126" s="502"/>
      <c r="BK126" s="502"/>
      <c r="BL126" s="502"/>
      <c r="BM126" s="502"/>
      <c r="BN126" s="502"/>
      <c r="BO126" s="502"/>
      <c r="BP126" s="502"/>
      <c r="BQ126" s="502"/>
      <c r="BR126" s="502"/>
      <c r="BS126" s="502"/>
      <c r="BT126" s="502"/>
      <c r="BU126" s="502"/>
      <c r="BV126" s="502"/>
      <c r="BW126" s="502"/>
      <c r="BX126" s="502"/>
      <c r="BY126" s="502"/>
      <c r="BZ126" s="502"/>
      <c r="CA126" s="502"/>
      <c r="CB126" s="502"/>
      <c r="CC126" s="502"/>
      <c r="CD126" s="502"/>
      <c r="CE126" s="502"/>
      <c r="CF126" s="502"/>
      <c r="CG126" s="502"/>
      <c r="CH126" s="502"/>
      <c r="CI126" s="502"/>
      <c r="CJ126" s="502"/>
      <c r="CK126" s="502"/>
      <c r="CL126" s="502"/>
      <c r="CM126" s="502"/>
      <c r="CN126" s="502"/>
      <c r="CO126" s="502"/>
      <c r="CP126" s="502"/>
      <c r="CQ126" s="502"/>
      <c r="CR126" s="502"/>
      <c r="CS126" s="502"/>
      <c r="CT126" s="502"/>
      <c r="CU126" s="502"/>
      <c r="CV126" s="502"/>
      <c r="CW126" s="502"/>
      <c r="CX126" s="502"/>
      <c r="CY126" s="502"/>
      <c r="CZ126" s="502"/>
      <c r="DA126" s="502"/>
    </row>
    <row r="127" spans="24:105" s="124" customFormat="1" ht="6" customHeight="1"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</row>
    <row r="128" spans="1:105" s="124" customFormat="1" ht="14.25">
      <c r="A128" s="456" t="s">
        <v>182</v>
      </c>
      <c r="B128" s="456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6"/>
      <c r="AM128" s="456"/>
      <c r="AN128" s="456"/>
      <c r="AO128" s="456"/>
      <c r="AP128" s="451" t="s">
        <v>314</v>
      </c>
      <c r="AQ128" s="451"/>
      <c r="AR128" s="451"/>
      <c r="AS128" s="451"/>
      <c r="AT128" s="451"/>
      <c r="AU128" s="451"/>
      <c r="AV128" s="451"/>
      <c r="AW128" s="451"/>
      <c r="AX128" s="451"/>
      <c r="AY128" s="451"/>
      <c r="AZ128" s="451"/>
      <c r="BA128" s="451"/>
      <c r="BB128" s="451"/>
      <c r="BC128" s="451"/>
      <c r="BD128" s="451"/>
      <c r="BE128" s="451"/>
      <c r="BF128" s="451"/>
      <c r="BG128" s="451"/>
      <c r="BH128" s="451"/>
      <c r="BI128" s="451"/>
      <c r="BJ128" s="451"/>
      <c r="BK128" s="451"/>
      <c r="BL128" s="451"/>
      <c r="BM128" s="451"/>
      <c r="BN128" s="451"/>
      <c r="BO128" s="451"/>
      <c r="BP128" s="451"/>
      <c r="BQ128" s="451"/>
      <c r="BR128" s="451"/>
      <c r="BS128" s="451"/>
      <c r="BT128" s="451"/>
      <c r="BU128" s="451"/>
      <c r="BV128" s="451"/>
      <c r="BW128" s="451"/>
      <c r="BX128" s="451"/>
      <c r="BY128" s="451"/>
      <c r="BZ128" s="451"/>
      <c r="CA128" s="451"/>
      <c r="CB128" s="451"/>
      <c r="CC128" s="451"/>
      <c r="CD128" s="451"/>
      <c r="CE128" s="451"/>
      <c r="CF128" s="451"/>
      <c r="CG128" s="451"/>
      <c r="CH128" s="451"/>
      <c r="CI128" s="451"/>
      <c r="CJ128" s="451"/>
      <c r="CK128" s="451"/>
      <c r="CL128" s="451"/>
      <c r="CM128" s="451"/>
      <c r="CN128" s="451"/>
      <c r="CO128" s="451"/>
      <c r="CP128" s="451"/>
      <c r="CQ128" s="451"/>
      <c r="CR128" s="451"/>
      <c r="CS128" s="451"/>
      <c r="CT128" s="451"/>
      <c r="CU128" s="451"/>
      <c r="CV128" s="451"/>
      <c r="CW128" s="451"/>
      <c r="CX128" s="451"/>
      <c r="CY128" s="451"/>
      <c r="CZ128" s="451"/>
      <c r="DA128" s="451"/>
    </row>
    <row r="129" ht="10.5" customHeight="1"/>
    <row r="130" spans="1:105" s="124" customFormat="1" ht="14.25">
      <c r="A130" s="435" t="s">
        <v>241</v>
      </c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  <c r="AW130" s="435"/>
      <c r="AX130" s="435"/>
      <c r="AY130" s="435"/>
      <c r="AZ130" s="435"/>
      <c r="BA130" s="435"/>
      <c r="BB130" s="435"/>
      <c r="BC130" s="435"/>
      <c r="BD130" s="435"/>
      <c r="BE130" s="435"/>
      <c r="BF130" s="435"/>
      <c r="BG130" s="435"/>
      <c r="BH130" s="435"/>
      <c r="BI130" s="435"/>
      <c r="BJ130" s="435"/>
      <c r="BK130" s="435"/>
      <c r="BL130" s="435"/>
      <c r="BM130" s="435"/>
      <c r="BN130" s="435"/>
      <c r="BO130" s="435"/>
      <c r="BP130" s="435"/>
      <c r="BQ130" s="435"/>
      <c r="BR130" s="435"/>
      <c r="BS130" s="435"/>
      <c r="BT130" s="435"/>
      <c r="BU130" s="435"/>
      <c r="BV130" s="435"/>
      <c r="BW130" s="435"/>
      <c r="BX130" s="435"/>
      <c r="BY130" s="435"/>
      <c r="BZ130" s="435"/>
      <c r="CA130" s="435"/>
      <c r="CB130" s="435"/>
      <c r="CC130" s="435"/>
      <c r="CD130" s="435"/>
      <c r="CE130" s="435"/>
      <c r="CF130" s="435"/>
      <c r="CG130" s="435"/>
      <c r="CH130" s="435"/>
      <c r="CI130" s="435"/>
      <c r="CJ130" s="435"/>
      <c r="CK130" s="435"/>
      <c r="CL130" s="435"/>
      <c r="CM130" s="435"/>
      <c r="CN130" s="435"/>
      <c r="CO130" s="435"/>
      <c r="CP130" s="435"/>
      <c r="CQ130" s="435"/>
      <c r="CR130" s="435"/>
      <c r="CS130" s="435"/>
      <c r="CT130" s="435"/>
      <c r="CU130" s="435"/>
      <c r="CV130" s="435"/>
      <c r="CW130" s="435"/>
      <c r="CX130" s="435"/>
      <c r="CY130" s="435"/>
      <c r="CZ130" s="435"/>
      <c r="DA130" s="435"/>
    </row>
    <row r="131" ht="10.5" customHeight="1"/>
    <row r="132" spans="1:105" s="126" customFormat="1" ht="45" customHeight="1">
      <c r="A132" s="429" t="s">
        <v>64</v>
      </c>
      <c r="B132" s="430"/>
      <c r="C132" s="430"/>
      <c r="D132" s="430"/>
      <c r="E132" s="430"/>
      <c r="F132" s="430"/>
      <c r="G132" s="431"/>
      <c r="H132" s="429" t="s">
        <v>234</v>
      </c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0"/>
      <c r="AA132" s="430"/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0"/>
      <c r="AM132" s="430"/>
      <c r="AN132" s="430"/>
      <c r="AO132" s="431"/>
      <c r="AP132" s="429" t="s">
        <v>242</v>
      </c>
      <c r="AQ132" s="430"/>
      <c r="AR132" s="430"/>
      <c r="AS132" s="430"/>
      <c r="AT132" s="430"/>
      <c r="AU132" s="430"/>
      <c r="AV132" s="430"/>
      <c r="AW132" s="430"/>
      <c r="AX132" s="430"/>
      <c r="AY132" s="430"/>
      <c r="AZ132" s="430"/>
      <c r="BA132" s="430"/>
      <c r="BB132" s="430"/>
      <c r="BC132" s="430"/>
      <c r="BD132" s="430"/>
      <c r="BE132" s="431"/>
      <c r="BF132" s="429" t="s">
        <v>243</v>
      </c>
      <c r="BG132" s="430"/>
      <c r="BH132" s="430"/>
      <c r="BI132" s="430"/>
      <c r="BJ132" s="430"/>
      <c r="BK132" s="430"/>
      <c r="BL132" s="430"/>
      <c r="BM132" s="430"/>
      <c r="BN132" s="430"/>
      <c r="BO132" s="430"/>
      <c r="BP132" s="430"/>
      <c r="BQ132" s="430"/>
      <c r="BR132" s="430"/>
      <c r="BS132" s="430"/>
      <c r="BT132" s="430"/>
      <c r="BU132" s="431"/>
      <c r="BV132" s="429" t="s">
        <v>244</v>
      </c>
      <c r="BW132" s="430"/>
      <c r="BX132" s="430"/>
      <c r="BY132" s="430"/>
      <c r="BZ132" s="430"/>
      <c r="CA132" s="430"/>
      <c r="CB132" s="430"/>
      <c r="CC132" s="430"/>
      <c r="CD132" s="430"/>
      <c r="CE132" s="430"/>
      <c r="CF132" s="430"/>
      <c r="CG132" s="430"/>
      <c r="CH132" s="430"/>
      <c r="CI132" s="430"/>
      <c r="CJ132" s="430"/>
      <c r="CK132" s="431"/>
      <c r="CL132" s="429" t="s">
        <v>199</v>
      </c>
      <c r="CM132" s="430"/>
      <c r="CN132" s="430"/>
      <c r="CO132" s="430"/>
      <c r="CP132" s="430"/>
      <c r="CQ132" s="430"/>
      <c r="CR132" s="430"/>
      <c r="CS132" s="430"/>
      <c r="CT132" s="430"/>
      <c r="CU132" s="430"/>
      <c r="CV132" s="430"/>
      <c r="CW132" s="430"/>
      <c r="CX132" s="430"/>
      <c r="CY132" s="430"/>
      <c r="CZ132" s="430"/>
      <c r="DA132" s="431"/>
    </row>
    <row r="133" spans="1:105" s="127" customFormat="1" ht="12.75">
      <c r="A133" s="440">
        <v>1</v>
      </c>
      <c r="B133" s="440"/>
      <c r="C133" s="440"/>
      <c r="D133" s="440"/>
      <c r="E133" s="440"/>
      <c r="F133" s="440"/>
      <c r="G133" s="440"/>
      <c r="H133" s="440">
        <v>2</v>
      </c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>
        <v>3</v>
      </c>
      <c r="AQ133" s="440"/>
      <c r="AR133" s="440"/>
      <c r="AS133" s="440"/>
      <c r="AT133" s="440"/>
      <c r="AU133" s="440"/>
      <c r="AV133" s="440"/>
      <c r="AW133" s="440"/>
      <c r="AX133" s="440"/>
      <c r="AY133" s="440"/>
      <c r="AZ133" s="440"/>
      <c r="BA133" s="440"/>
      <c r="BB133" s="440"/>
      <c r="BC133" s="440"/>
      <c r="BD133" s="440"/>
      <c r="BE133" s="440"/>
      <c r="BF133" s="440">
        <v>4</v>
      </c>
      <c r="BG133" s="440"/>
      <c r="BH133" s="440"/>
      <c r="BI133" s="440"/>
      <c r="BJ133" s="440"/>
      <c r="BK133" s="440"/>
      <c r="BL133" s="440"/>
      <c r="BM133" s="440"/>
      <c r="BN133" s="440"/>
      <c r="BO133" s="440"/>
      <c r="BP133" s="440"/>
      <c r="BQ133" s="440"/>
      <c r="BR133" s="440"/>
      <c r="BS133" s="440"/>
      <c r="BT133" s="440"/>
      <c r="BU133" s="440"/>
      <c r="BV133" s="440">
        <v>5</v>
      </c>
      <c r="BW133" s="440"/>
      <c r="BX133" s="440"/>
      <c r="BY133" s="440"/>
      <c r="BZ133" s="440"/>
      <c r="CA133" s="440"/>
      <c r="CB133" s="440"/>
      <c r="CC133" s="440"/>
      <c r="CD133" s="440"/>
      <c r="CE133" s="440"/>
      <c r="CF133" s="440"/>
      <c r="CG133" s="440"/>
      <c r="CH133" s="440"/>
      <c r="CI133" s="440"/>
      <c r="CJ133" s="440"/>
      <c r="CK133" s="440"/>
      <c r="CL133" s="440">
        <v>6</v>
      </c>
      <c r="CM133" s="440"/>
      <c r="CN133" s="440"/>
      <c r="CO133" s="440"/>
      <c r="CP133" s="440"/>
      <c r="CQ133" s="440"/>
      <c r="CR133" s="440"/>
      <c r="CS133" s="440"/>
      <c r="CT133" s="440"/>
      <c r="CU133" s="440"/>
      <c r="CV133" s="440"/>
      <c r="CW133" s="440"/>
      <c r="CX133" s="440"/>
      <c r="CY133" s="440"/>
      <c r="CZ133" s="440"/>
      <c r="DA133" s="440"/>
    </row>
    <row r="134" spans="1:105" s="128" customFormat="1" ht="15" customHeight="1">
      <c r="A134" s="399" t="s">
        <v>42</v>
      </c>
      <c r="B134" s="399"/>
      <c r="C134" s="399"/>
      <c r="D134" s="399"/>
      <c r="E134" s="399"/>
      <c r="F134" s="399"/>
      <c r="G134" s="399"/>
      <c r="H134" s="400" t="s">
        <v>372</v>
      </c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1">
        <v>1</v>
      </c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01"/>
      <c r="BE134" s="401"/>
      <c r="BF134" s="401">
        <v>12</v>
      </c>
      <c r="BG134" s="401"/>
      <c r="BH134" s="401"/>
      <c r="BI134" s="401"/>
      <c r="BJ134" s="401"/>
      <c r="BK134" s="401"/>
      <c r="BL134" s="401"/>
      <c r="BM134" s="401"/>
      <c r="BN134" s="401"/>
      <c r="BO134" s="401"/>
      <c r="BP134" s="401"/>
      <c r="BQ134" s="401"/>
      <c r="BR134" s="401"/>
      <c r="BS134" s="401"/>
      <c r="BT134" s="401"/>
      <c r="BU134" s="401"/>
      <c r="BV134" s="401">
        <v>1000</v>
      </c>
      <c r="BW134" s="401"/>
      <c r="BX134" s="401"/>
      <c r="BY134" s="401"/>
      <c r="BZ134" s="401"/>
      <c r="CA134" s="401"/>
      <c r="CB134" s="401"/>
      <c r="CC134" s="401"/>
      <c r="CD134" s="401"/>
      <c r="CE134" s="401"/>
      <c r="CF134" s="401"/>
      <c r="CG134" s="401"/>
      <c r="CH134" s="401"/>
      <c r="CI134" s="401"/>
      <c r="CJ134" s="401"/>
      <c r="CK134" s="401"/>
      <c r="CL134" s="401">
        <f>AP134*BF134*BV134</f>
        <v>12000</v>
      </c>
      <c r="CM134" s="401"/>
      <c r="CN134" s="401"/>
      <c r="CO134" s="401"/>
      <c r="CP134" s="401"/>
      <c r="CQ134" s="401"/>
      <c r="CR134" s="401"/>
      <c r="CS134" s="401"/>
      <c r="CT134" s="401"/>
      <c r="CU134" s="401"/>
      <c r="CV134" s="401"/>
      <c r="CW134" s="401"/>
      <c r="CX134" s="401"/>
      <c r="CY134" s="401"/>
      <c r="CZ134" s="401"/>
      <c r="DA134" s="401"/>
    </row>
    <row r="135" spans="1:105" s="128" customFormat="1" ht="15" customHeight="1">
      <c r="A135" s="399" t="s">
        <v>215</v>
      </c>
      <c r="B135" s="399"/>
      <c r="C135" s="399"/>
      <c r="D135" s="399"/>
      <c r="E135" s="399"/>
      <c r="F135" s="399"/>
      <c r="G135" s="399"/>
      <c r="H135" s="400" t="s">
        <v>373</v>
      </c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1">
        <v>1</v>
      </c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01"/>
      <c r="BA135" s="401"/>
      <c r="BB135" s="401"/>
      <c r="BC135" s="401"/>
      <c r="BD135" s="401"/>
      <c r="BE135" s="401"/>
      <c r="BF135" s="401"/>
      <c r="BG135" s="401"/>
      <c r="BH135" s="401"/>
      <c r="BI135" s="401"/>
      <c r="BJ135" s="401"/>
      <c r="BK135" s="401"/>
      <c r="BL135" s="401"/>
      <c r="BM135" s="401"/>
      <c r="BN135" s="401"/>
      <c r="BO135" s="401"/>
      <c r="BP135" s="401"/>
      <c r="BQ135" s="401"/>
      <c r="BR135" s="401"/>
      <c r="BS135" s="401"/>
      <c r="BT135" s="401"/>
      <c r="BU135" s="401"/>
      <c r="BV135" s="401"/>
      <c r="BW135" s="401"/>
      <c r="BX135" s="401"/>
      <c r="BY135" s="401"/>
      <c r="BZ135" s="401"/>
      <c r="CA135" s="401"/>
      <c r="CB135" s="401"/>
      <c r="CC135" s="401"/>
      <c r="CD135" s="401"/>
      <c r="CE135" s="401"/>
      <c r="CF135" s="401"/>
      <c r="CG135" s="401"/>
      <c r="CH135" s="401"/>
      <c r="CI135" s="401"/>
      <c r="CJ135" s="401"/>
      <c r="CK135" s="401"/>
      <c r="CL135" s="401">
        <v>500</v>
      </c>
      <c r="CM135" s="401"/>
      <c r="CN135" s="401"/>
      <c r="CO135" s="401"/>
      <c r="CP135" s="401"/>
      <c r="CQ135" s="401"/>
      <c r="CR135" s="401"/>
      <c r="CS135" s="401"/>
      <c r="CT135" s="401"/>
      <c r="CU135" s="401"/>
      <c r="CV135" s="401"/>
      <c r="CW135" s="401"/>
      <c r="CX135" s="401"/>
      <c r="CY135" s="401"/>
      <c r="CZ135" s="401"/>
      <c r="DA135" s="401"/>
    </row>
    <row r="136" spans="1:105" s="128" customFormat="1" ht="15" customHeight="1">
      <c r="A136" s="399" t="s">
        <v>226</v>
      </c>
      <c r="B136" s="399"/>
      <c r="C136" s="399"/>
      <c r="D136" s="399"/>
      <c r="E136" s="399"/>
      <c r="F136" s="399"/>
      <c r="G136" s="399"/>
      <c r="H136" s="400" t="s">
        <v>392</v>
      </c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1">
        <v>1</v>
      </c>
      <c r="AQ136" s="401"/>
      <c r="AR136" s="401"/>
      <c r="AS136" s="401"/>
      <c r="AT136" s="401"/>
      <c r="AU136" s="401"/>
      <c r="AV136" s="401"/>
      <c r="AW136" s="401"/>
      <c r="AX136" s="401"/>
      <c r="AY136" s="401"/>
      <c r="AZ136" s="401"/>
      <c r="BA136" s="401"/>
      <c r="BB136" s="401"/>
      <c r="BC136" s="401"/>
      <c r="BD136" s="401"/>
      <c r="BE136" s="401"/>
      <c r="BF136" s="401">
        <v>12</v>
      </c>
      <c r="BG136" s="401"/>
      <c r="BH136" s="401"/>
      <c r="BI136" s="401"/>
      <c r="BJ136" s="401"/>
      <c r="BK136" s="401"/>
      <c r="BL136" s="401"/>
      <c r="BM136" s="401"/>
      <c r="BN136" s="401"/>
      <c r="BO136" s="401"/>
      <c r="BP136" s="401"/>
      <c r="BQ136" s="401"/>
      <c r="BR136" s="401"/>
      <c r="BS136" s="401"/>
      <c r="BT136" s="401"/>
      <c r="BU136" s="401"/>
      <c r="BV136" s="401">
        <v>3333</v>
      </c>
      <c r="BW136" s="401"/>
      <c r="BX136" s="401"/>
      <c r="BY136" s="401"/>
      <c r="BZ136" s="401"/>
      <c r="CA136" s="401"/>
      <c r="CB136" s="401"/>
      <c r="CC136" s="401"/>
      <c r="CD136" s="401"/>
      <c r="CE136" s="401"/>
      <c r="CF136" s="401"/>
      <c r="CG136" s="401"/>
      <c r="CH136" s="401"/>
      <c r="CI136" s="401"/>
      <c r="CJ136" s="401"/>
      <c r="CK136" s="401"/>
      <c r="CL136" s="401">
        <f>AP136*BF136*BV136+4</f>
        <v>40000</v>
      </c>
      <c r="CM136" s="401"/>
      <c r="CN136" s="401"/>
      <c r="CO136" s="401"/>
      <c r="CP136" s="401"/>
      <c r="CQ136" s="401"/>
      <c r="CR136" s="401"/>
      <c r="CS136" s="401"/>
      <c r="CT136" s="401"/>
      <c r="CU136" s="401"/>
      <c r="CV136" s="401"/>
      <c r="CW136" s="401"/>
      <c r="CX136" s="401"/>
      <c r="CY136" s="401"/>
      <c r="CZ136" s="401"/>
      <c r="DA136" s="401"/>
    </row>
    <row r="137" spans="1:105" s="128" customFormat="1" ht="15" customHeight="1">
      <c r="A137" s="399"/>
      <c r="B137" s="399"/>
      <c r="C137" s="399"/>
      <c r="D137" s="399"/>
      <c r="E137" s="399"/>
      <c r="F137" s="399"/>
      <c r="G137" s="399"/>
      <c r="H137" s="503" t="s">
        <v>245</v>
      </c>
      <c r="I137" s="504"/>
      <c r="J137" s="504"/>
      <c r="K137" s="504"/>
      <c r="L137" s="504"/>
      <c r="M137" s="504"/>
      <c r="N137" s="504"/>
      <c r="O137" s="504"/>
      <c r="P137" s="504"/>
      <c r="Q137" s="504"/>
      <c r="R137" s="504"/>
      <c r="S137" s="504"/>
      <c r="T137" s="504"/>
      <c r="U137" s="504"/>
      <c r="V137" s="504"/>
      <c r="W137" s="504"/>
      <c r="X137" s="504"/>
      <c r="Y137" s="504"/>
      <c r="Z137" s="504"/>
      <c r="AA137" s="504"/>
      <c r="AB137" s="504"/>
      <c r="AC137" s="504"/>
      <c r="AD137" s="504"/>
      <c r="AE137" s="504"/>
      <c r="AF137" s="504"/>
      <c r="AG137" s="504"/>
      <c r="AH137" s="504"/>
      <c r="AI137" s="504"/>
      <c r="AJ137" s="504"/>
      <c r="AK137" s="504"/>
      <c r="AL137" s="504"/>
      <c r="AM137" s="504"/>
      <c r="AN137" s="504"/>
      <c r="AO137" s="505"/>
      <c r="AP137" s="401" t="s">
        <v>175</v>
      </c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1"/>
      <c r="BB137" s="401"/>
      <c r="BC137" s="401"/>
      <c r="BD137" s="401"/>
      <c r="BE137" s="401"/>
      <c r="BF137" s="401" t="s">
        <v>175</v>
      </c>
      <c r="BG137" s="401"/>
      <c r="BH137" s="401"/>
      <c r="BI137" s="401"/>
      <c r="BJ137" s="401"/>
      <c r="BK137" s="401"/>
      <c r="BL137" s="401"/>
      <c r="BM137" s="401"/>
      <c r="BN137" s="401"/>
      <c r="BO137" s="401"/>
      <c r="BP137" s="401"/>
      <c r="BQ137" s="401"/>
      <c r="BR137" s="401"/>
      <c r="BS137" s="401"/>
      <c r="BT137" s="401"/>
      <c r="BU137" s="401"/>
      <c r="BV137" s="401" t="s">
        <v>175</v>
      </c>
      <c r="BW137" s="401"/>
      <c r="BX137" s="401"/>
      <c r="BY137" s="401"/>
      <c r="BZ137" s="401"/>
      <c r="CA137" s="401"/>
      <c r="CB137" s="401"/>
      <c r="CC137" s="401"/>
      <c r="CD137" s="401"/>
      <c r="CE137" s="401"/>
      <c r="CF137" s="401"/>
      <c r="CG137" s="401"/>
      <c r="CH137" s="401"/>
      <c r="CI137" s="401"/>
      <c r="CJ137" s="401"/>
      <c r="CK137" s="401"/>
      <c r="CL137" s="406">
        <f>SUM(CL134:DA136)</f>
        <v>52500</v>
      </c>
      <c r="CM137" s="406"/>
      <c r="CN137" s="406"/>
      <c r="CO137" s="406"/>
      <c r="CP137" s="406"/>
      <c r="CQ137" s="406"/>
      <c r="CR137" s="406"/>
      <c r="CS137" s="406"/>
      <c r="CT137" s="406"/>
      <c r="CU137" s="406"/>
      <c r="CV137" s="406"/>
      <c r="CW137" s="406"/>
      <c r="CX137" s="406"/>
      <c r="CY137" s="406"/>
      <c r="CZ137" s="406"/>
      <c r="DA137" s="406"/>
    </row>
    <row r="138" ht="10.5" customHeight="1"/>
    <row r="139" spans="1:105" s="124" customFormat="1" ht="14.25">
      <c r="A139" s="435" t="s">
        <v>375</v>
      </c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  <c r="AW139" s="435"/>
      <c r="AX139" s="435"/>
      <c r="AY139" s="435"/>
      <c r="AZ139" s="435"/>
      <c r="BA139" s="435"/>
      <c r="BB139" s="435"/>
      <c r="BC139" s="435"/>
      <c r="BD139" s="435"/>
      <c r="BE139" s="435"/>
      <c r="BF139" s="435"/>
      <c r="BG139" s="435"/>
      <c r="BH139" s="435"/>
      <c r="BI139" s="435"/>
      <c r="BJ139" s="435"/>
      <c r="BK139" s="435"/>
      <c r="BL139" s="435"/>
      <c r="BM139" s="435"/>
      <c r="BN139" s="435"/>
      <c r="BO139" s="435"/>
      <c r="BP139" s="435"/>
      <c r="BQ139" s="435"/>
      <c r="BR139" s="435"/>
      <c r="BS139" s="435"/>
      <c r="BT139" s="435"/>
      <c r="BU139" s="435"/>
      <c r="BV139" s="435"/>
      <c r="BW139" s="435"/>
      <c r="BX139" s="435"/>
      <c r="BY139" s="435"/>
      <c r="BZ139" s="435"/>
      <c r="CA139" s="435"/>
      <c r="CB139" s="435"/>
      <c r="CC139" s="435"/>
      <c r="CD139" s="435"/>
      <c r="CE139" s="435"/>
      <c r="CF139" s="435"/>
      <c r="CG139" s="435"/>
      <c r="CH139" s="435"/>
      <c r="CI139" s="435"/>
      <c r="CJ139" s="435"/>
      <c r="CK139" s="435"/>
      <c r="CL139" s="435"/>
      <c r="CM139" s="435"/>
      <c r="CN139" s="435"/>
      <c r="CO139" s="435"/>
      <c r="CP139" s="435"/>
      <c r="CQ139" s="435"/>
      <c r="CR139" s="435"/>
      <c r="CS139" s="435"/>
      <c r="CT139" s="435"/>
      <c r="CU139" s="435"/>
      <c r="CV139" s="435"/>
      <c r="CW139" s="435"/>
      <c r="CX139" s="435"/>
      <c r="CY139" s="435"/>
      <c r="CZ139" s="435"/>
      <c r="DA139" s="435"/>
    </row>
    <row r="140" ht="10.5" customHeight="1"/>
    <row r="141" spans="1:105" s="126" customFormat="1" ht="45" customHeight="1">
      <c r="A141" s="452" t="s">
        <v>64</v>
      </c>
      <c r="B141" s="453"/>
      <c r="C141" s="453"/>
      <c r="D141" s="453"/>
      <c r="E141" s="453"/>
      <c r="F141" s="453"/>
      <c r="G141" s="454"/>
      <c r="H141" s="452" t="s">
        <v>234</v>
      </c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  <c r="AB141" s="453"/>
      <c r="AC141" s="453"/>
      <c r="AD141" s="453"/>
      <c r="AE141" s="453"/>
      <c r="AF141" s="453"/>
      <c r="AG141" s="453"/>
      <c r="AH141" s="453"/>
      <c r="AI141" s="453"/>
      <c r="AJ141" s="453"/>
      <c r="AK141" s="453"/>
      <c r="AL141" s="453"/>
      <c r="AM141" s="453"/>
      <c r="AN141" s="453"/>
      <c r="AO141" s="453"/>
      <c r="AP141" s="453"/>
      <c r="AQ141" s="453"/>
      <c r="AR141" s="453"/>
      <c r="AS141" s="453"/>
      <c r="AT141" s="453"/>
      <c r="AU141" s="453"/>
      <c r="AV141" s="453"/>
      <c r="AW141" s="453"/>
      <c r="AX141" s="453"/>
      <c r="AY141" s="453"/>
      <c r="AZ141" s="453"/>
      <c r="BA141" s="453"/>
      <c r="BB141" s="453"/>
      <c r="BC141" s="454"/>
      <c r="BD141" s="452" t="s">
        <v>246</v>
      </c>
      <c r="BE141" s="453"/>
      <c r="BF141" s="453"/>
      <c r="BG141" s="453"/>
      <c r="BH141" s="453"/>
      <c r="BI141" s="453"/>
      <c r="BJ141" s="453"/>
      <c r="BK141" s="453"/>
      <c r="BL141" s="453"/>
      <c r="BM141" s="453"/>
      <c r="BN141" s="453"/>
      <c r="BO141" s="453"/>
      <c r="BP141" s="453"/>
      <c r="BQ141" s="453"/>
      <c r="BR141" s="453"/>
      <c r="BS141" s="454"/>
      <c r="BT141" s="452" t="s">
        <v>247</v>
      </c>
      <c r="BU141" s="453"/>
      <c r="BV141" s="453"/>
      <c r="BW141" s="453"/>
      <c r="BX141" s="453"/>
      <c r="BY141" s="453"/>
      <c r="BZ141" s="453"/>
      <c r="CA141" s="453"/>
      <c r="CB141" s="453"/>
      <c r="CC141" s="453"/>
      <c r="CD141" s="453"/>
      <c r="CE141" s="453"/>
      <c r="CF141" s="453"/>
      <c r="CG141" s="453"/>
      <c r="CH141" s="453"/>
      <c r="CI141" s="454"/>
      <c r="CJ141" s="452" t="s">
        <v>248</v>
      </c>
      <c r="CK141" s="453"/>
      <c r="CL141" s="453"/>
      <c r="CM141" s="453"/>
      <c r="CN141" s="453"/>
      <c r="CO141" s="453"/>
      <c r="CP141" s="453"/>
      <c r="CQ141" s="453"/>
      <c r="CR141" s="453"/>
      <c r="CS141" s="453"/>
      <c r="CT141" s="453"/>
      <c r="CU141" s="453"/>
      <c r="CV141" s="453"/>
      <c r="CW141" s="453"/>
      <c r="CX141" s="453"/>
      <c r="CY141" s="453"/>
      <c r="CZ141" s="453"/>
      <c r="DA141" s="454"/>
    </row>
    <row r="142" spans="1:105" s="127" customFormat="1" ht="12.75">
      <c r="A142" s="440">
        <v>1</v>
      </c>
      <c r="B142" s="440"/>
      <c r="C142" s="440"/>
      <c r="D142" s="440"/>
      <c r="E142" s="440"/>
      <c r="F142" s="440"/>
      <c r="G142" s="440"/>
      <c r="H142" s="440">
        <v>2</v>
      </c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>
        <v>3</v>
      </c>
      <c r="BE142" s="440"/>
      <c r="BF142" s="440"/>
      <c r="BG142" s="440"/>
      <c r="BH142" s="440"/>
      <c r="BI142" s="440"/>
      <c r="BJ142" s="440"/>
      <c r="BK142" s="440"/>
      <c r="BL142" s="440"/>
      <c r="BM142" s="440"/>
      <c r="BN142" s="440"/>
      <c r="BO142" s="440"/>
      <c r="BP142" s="440"/>
      <c r="BQ142" s="440"/>
      <c r="BR142" s="440"/>
      <c r="BS142" s="440"/>
      <c r="BT142" s="440">
        <v>4</v>
      </c>
      <c r="BU142" s="440"/>
      <c r="BV142" s="440"/>
      <c r="BW142" s="440"/>
      <c r="BX142" s="440"/>
      <c r="BY142" s="440"/>
      <c r="BZ142" s="440"/>
      <c r="CA142" s="440"/>
      <c r="CB142" s="440"/>
      <c r="CC142" s="440"/>
      <c r="CD142" s="440"/>
      <c r="CE142" s="440"/>
      <c r="CF142" s="440"/>
      <c r="CG142" s="440"/>
      <c r="CH142" s="440"/>
      <c r="CI142" s="440"/>
      <c r="CJ142" s="440">
        <v>5</v>
      </c>
      <c r="CK142" s="440"/>
      <c r="CL142" s="440"/>
      <c r="CM142" s="440"/>
      <c r="CN142" s="440"/>
      <c r="CO142" s="440"/>
      <c r="CP142" s="440"/>
      <c r="CQ142" s="440"/>
      <c r="CR142" s="440"/>
      <c r="CS142" s="440"/>
      <c r="CT142" s="440"/>
      <c r="CU142" s="440"/>
      <c r="CV142" s="440"/>
      <c r="CW142" s="440"/>
      <c r="CX142" s="440"/>
      <c r="CY142" s="440"/>
      <c r="CZ142" s="440"/>
      <c r="DA142" s="440"/>
    </row>
    <row r="143" spans="1:105" s="128" customFormat="1" ht="15" customHeight="1">
      <c r="A143" s="399" t="s">
        <v>42</v>
      </c>
      <c r="B143" s="399"/>
      <c r="C143" s="399"/>
      <c r="D143" s="399"/>
      <c r="E143" s="399"/>
      <c r="F143" s="399"/>
      <c r="G143" s="399"/>
      <c r="H143" s="400" t="s">
        <v>374</v>
      </c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/>
      <c r="AQ143" s="400"/>
      <c r="AR143" s="400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1">
        <v>16</v>
      </c>
      <c r="BE143" s="401"/>
      <c r="BF143" s="401"/>
      <c r="BG143" s="401"/>
      <c r="BH143" s="401"/>
      <c r="BI143" s="401"/>
      <c r="BJ143" s="401"/>
      <c r="BK143" s="401"/>
      <c r="BL143" s="401"/>
      <c r="BM143" s="401"/>
      <c r="BN143" s="401"/>
      <c r="BO143" s="401"/>
      <c r="BP143" s="401"/>
      <c r="BQ143" s="401"/>
      <c r="BR143" s="401"/>
      <c r="BS143" s="401"/>
      <c r="BT143" s="401">
        <v>250</v>
      </c>
      <c r="BU143" s="401"/>
      <c r="BV143" s="401"/>
      <c r="BW143" s="401"/>
      <c r="BX143" s="401"/>
      <c r="BY143" s="401"/>
      <c r="BZ143" s="401"/>
      <c r="CA143" s="401"/>
      <c r="CB143" s="401"/>
      <c r="CC143" s="401"/>
      <c r="CD143" s="401"/>
      <c r="CE143" s="401"/>
      <c r="CF143" s="401"/>
      <c r="CG143" s="401"/>
      <c r="CH143" s="401"/>
      <c r="CI143" s="401"/>
      <c r="CJ143" s="401">
        <f>BD143*BT143</f>
        <v>4000</v>
      </c>
      <c r="CK143" s="401"/>
      <c r="CL143" s="401"/>
      <c r="CM143" s="401"/>
      <c r="CN143" s="401"/>
      <c r="CO143" s="401"/>
      <c r="CP143" s="401"/>
      <c r="CQ143" s="401"/>
      <c r="CR143" s="401"/>
      <c r="CS143" s="401"/>
      <c r="CT143" s="401"/>
      <c r="CU143" s="401"/>
      <c r="CV143" s="401"/>
      <c r="CW143" s="401"/>
      <c r="CX143" s="401"/>
      <c r="CY143" s="401"/>
      <c r="CZ143" s="401"/>
      <c r="DA143" s="401"/>
    </row>
    <row r="144" spans="1:105" s="128" customFormat="1" ht="15" customHeight="1">
      <c r="A144" s="399"/>
      <c r="B144" s="399"/>
      <c r="C144" s="399"/>
      <c r="D144" s="399"/>
      <c r="E144" s="399"/>
      <c r="F144" s="399"/>
      <c r="G144" s="399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0"/>
      <c r="AI144" s="400"/>
      <c r="AJ144" s="400"/>
      <c r="AK144" s="400"/>
      <c r="AL144" s="400"/>
      <c r="AM144" s="400"/>
      <c r="AN144" s="400"/>
      <c r="AO144" s="400"/>
      <c r="AP144" s="400"/>
      <c r="AQ144" s="400"/>
      <c r="AR144" s="400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1"/>
      <c r="BE144" s="401"/>
      <c r="BF144" s="401"/>
      <c r="BG144" s="401"/>
      <c r="BH144" s="401"/>
      <c r="BI144" s="401"/>
      <c r="BJ144" s="401"/>
      <c r="BK144" s="401"/>
      <c r="BL144" s="401"/>
      <c r="BM144" s="401"/>
      <c r="BN144" s="401"/>
      <c r="BO144" s="401"/>
      <c r="BP144" s="401"/>
      <c r="BQ144" s="401"/>
      <c r="BR144" s="401"/>
      <c r="BS144" s="401"/>
      <c r="BT144" s="401"/>
      <c r="BU144" s="401"/>
      <c r="BV144" s="401"/>
      <c r="BW144" s="401"/>
      <c r="BX144" s="401"/>
      <c r="BY144" s="401"/>
      <c r="BZ144" s="401"/>
      <c r="CA144" s="401"/>
      <c r="CB144" s="401"/>
      <c r="CC144" s="401"/>
      <c r="CD144" s="401"/>
      <c r="CE144" s="401"/>
      <c r="CF144" s="401"/>
      <c r="CG144" s="401"/>
      <c r="CH144" s="401"/>
      <c r="CI144" s="401"/>
      <c r="CJ144" s="401"/>
      <c r="CK144" s="401"/>
      <c r="CL144" s="401"/>
      <c r="CM144" s="401"/>
      <c r="CN144" s="401"/>
      <c r="CO144" s="401"/>
      <c r="CP144" s="401"/>
      <c r="CQ144" s="401"/>
      <c r="CR144" s="401"/>
      <c r="CS144" s="401"/>
      <c r="CT144" s="401"/>
      <c r="CU144" s="401"/>
      <c r="CV144" s="401"/>
      <c r="CW144" s="401"/>
      <c r="CX144" s="401"/>
      <c r="CY144" s="401"/>
      <c r="CZ144" s="401"/>
      <c r="DA144" s="401"/>
    </row>
    <row r="145" spans="1:105" s="128" customFormat="1" ht="15" customHeight="1">
      <c r="A145" s="399"/>
      <c r="B145" s="399"/>
      <c r="C145" s="399"/>
      <c r="D145" s="399"/>
      <c r="E145" s="399"/>
      <c r="F145" s="399"/>
      <c r="G145" s="399"/>
      <c r="H145" s="415" t="s">
        <v>193</v>
      </c>
      <c r="I145" s="415"/>
      <c r="J145" s="415"/>
      <c r="K145" s="415"/>
      <c r="L145" s="415"/>
      <c r="M145" s="415"/>
      <c r="N145" s="415"/>
      <c r="O145" s="415"/>
      <c r="P145" s="415"/>
      <c r="Q145" s="415"/>
      <c r="R145" s="415"/>
      <c r="S145" s="415"/>
      <c r="T145" s="415"/>
      <c r="U145" s="415"/>
      <c r="V145" s="415"/>
      <c r="W145" s="415"/>
      <c r="X145" s="415"/>
      <c r="Y145" s="415"/>
      <c r="Z145" s="415"/>
      <c r="AA145" s="415"/>
      <c r="AB145" s="415"/>
      <c r="AC145" s="415"/>
      <c r="AD145" s="415"/>
      <c r="AE145" s="415"/>
      <c r="AF145" s="415"/>
      <c r="AG145" s="415"/>
      <c r="AH145" s="415"/>
      <c r="AI145" s="415"/>
      <c r="AJ145" s="415"/>
      <c r="AK145" s="415"/>
      <c r="AL145" s="415"/>
      <c r="AM145" s="415"/>
      <c r="AN145" s="415"/>
      <c r="AO145" s="415"/>
      <c r="AP145" s="415"/>
      <c r="AQ145" s="415"/>
      <c r="AR145" s="415"/>
      <c r="AS145" s="415"/>
      <c r="AT145" s="415"/>
      <c r="AU145" s="415"/>
      <c r="AV145" s="415"/>
      <c r="AW145" s="415"/>
      <c r="AX145" s="415"/>
      <c r="AY145" s="415"/>
      <c r="AZ145" s="415"/>
      <c r="BA145" s="415"/>
      <c r="BB145" s="415"/>
      <c r="BC145" s="416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401"/>
      <c r="CE145" s="401"/>
      <c r="CF145" s="401"/>
      <c r="CG145" s="401"/>
      <c r="CH145" s="401"/>
      <c r="CI145" s="401"/>
      <c r="CJ145" s="406">
        <f>CJ143</f>
        <v>4000</v>
      </c>
      <c r="CK145" s="406"/>
      <c r="CL145" s="406"/>
      <c r="CM145" s="406"/>
      <c r="CN145" s="406"/>
      <c r="CO145" s="406"/>
      <c r="CP145" s="406"/>
      <c r="CQ145" s="406"/>
      <c r="CR145" s="406"/>
      <c r="CS145" s="406"/>
      <c r="CT145" s="406"/>
      <c r="CU145" s="406"/>
      <c r="CV145" s="406"/>
      <c r="CW145" s="406"/>
      <c r="CX145" s="406"/>
      <c r="CY145" s="406"/>
      <c r="CZ145" s="406"/>
      <c r="DA145" s="406"/>
    </row>
    <row r="146" ht="10.5" customHeight="1"/>
    <row r="147" spans="1:105" s="124" customFormat="1" ht="14.25">
      <c r="A147" s="435" t="s">
        <v>319</v>
      </c>
      <c r="B147" s="435"/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  <c r="AW147" s="435"/>
      <c r="AX147" s="435"/>
      <c r="AY147" s="435"/>
      <c r="AZ147" s="435"/>
      <c r="BA147" s="435"/>
      <c r="BB147" s="435"/>
      <c r="BC147" s="435"/>
      <c r="BD147" s="435"/>
      <c r="BE147" s="435"/>
      <c r="BF147" s="435"/>
      <c r="BG147" s="435"/>
      <c r="BH147" s="435"/>
      <c r="BI147" s="435"/>
      <c r="BJ147" s="435"/>
      <c r="BK147" s="435"/>
      <c r="BL147" s="435"/>
      <c r="BM147" s="435"/>
      <c r="BN147" s="435"/>
      <c r="BO147" s="435"/>
      <c r="BP147" s="435"/>
      <c r="BQ147" s="435"/>
      <c r="BR147" s="435"/>
      <c r="BS147" s="435"/>
      <c r="BT147" s="435"/>
      <c r="BU147" s="435"/>
      <c r="BV147" s="435"/>
      <c r="BW147" s="435"/>
      <c r="BX147" s="435"/>
      <c r="BY147" s="435"/>
      <c r="BZ147" s="435"/>
      <c r="CA147" s="435"/>
      <c r="CB147" s="435"/>
      <c r="CC147" s="435"/>
      <c r="CD147" s="435"/>
      <c r="CE147" s="435"/>
      <c r="CF147" s="435"/>
      <c r="CG147" s="435"/>
      <c r="CH147" s="435"/>
      <c r="CI147" s="435"/>
      <c r="CJ147" s="435"/>
      <c r="CK147" s="435"/>
      <c r="CL147" s="435"/>
      <c r="CM147" s="435"/>
      <c r="CN147" s="435"/>
      <c r="CO147" s="435"/>
      <c r="CP147" s="435"/>
      <c r="CQ147" s="435"/>
      <c r="CR147" s="435"/>
      <c r="CS147" s="435"/>
      <c r="CT147" s="435"/>
      <c r="CU147" s="435"/>
      <c r="CV147" s="435"/>
      <c r="CW147" s="435"/>
      <c r="CX147" s="435"/>
      <c r="CY147" s="435"/>
      <c r="CZ147" s="435"/>
      <c r="DA147" s="435"/>
    </row>
    <row r="148" spans="1:105" s="124" customFormat="1" ht="1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</row>
    <row r="149" spans="1:105" s="124" customFormat="1" ht="29.25" customHeight="1">
      <c r="A149" s="422" t="s">
        <v>64</v>
      </c>
      <c r="B149" s="423"/>
      <c r="C149" s="423"/>
      <c r="D149" s="423"/>
      <c r="E149" s="423"/>
      <c r="F149" s="423"/>
      <c r="G149" s="424"/>
      <c r="H149" s="422" t="s">
        <v>65</v>
      </c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  <c r="AF149" s="423"/>
      <c r="AG149" s="423"/>
      <c r="AH149" s="423"/>
      <c r="AI149" s="423"/>
      <c r="AJ149" s="423"/>
      <c r="AK149" s="423"/>
      <c r="AL149" s="423"/>
      <c r="AM149" s="423"/>
      <c r="AN149" s="423"/>
      <c r="AO149" s="424"/>
      <c r="AP149" s="422" t="s">
        <v>249</v>
      </c>
      <c r="AQ149" s="423"/>
      <c r="AR149" s="423"/>
      <c r="AS149" s="423"/>
      <c r="AT149" s="423"/>
      <c r="AU149" s="423"/>
      <c r="AV149" s="423"/>
      <c r="AW149" s="423"/>
      <c r="AX149" s="423"/>
      <c r="AY149" s="423"/>
      <c r="AZ149" s="423"/>
      <c r="BA149" s="423"/>
      <c r="BB149" s="423"/>
      <c r="BC149" s="423"/>
      <c r="BD149" s="423"/>
      <c r="BE149" s="424"/>
      <c r="BF149" s="422" t="s">
        <v>250</v>
      </c>
      <c r="BG149" s="423"/>
      <c r="BH149" s="423"/>
      <c r="BI149" s="423"/>
      <c r="BJ149" s="423"/>
      <c r="BK149" s="423"/>
      <c r="BL149" s="423"/>
      <c r="BM149" s="423"/>
      <c r="BN149" s="423"/>
      <c r="BO149" s="423"/>
      <c r="BP149" s="423"/>
      <c r="BQ149" s="423"/>
      <c r="BR149" s="423"/>
      <c r="BS149" s="423"/>
      <c r="BT149" s="423"/>
      <c r="BU149" s="424"/>
      <c r="BV149" s="422" t="s">
        <v>251</v>
      </c>
      <c r="BW149" s="423"/>
      <c r="BX149" s="423"/>
      <c r="BY149" s="423"/>
      <c r="BZ149" s="423"/>
      <c r="CA149" s="423"/>
      <c r="CB149" s="423"/>
      <c r="CC149" s="423"/>
      <c r="CD149" s="423"/>
      <c r="CE149" s="423"/>
      <c r="CF149" s="423"/>
      <c r="CG149" s="423"/>
      <c r="CH149" s="423"/>
      <c r="CI149" s="423"/>
      <c r="CJ149" s="423"/>
      <c r="CK149" s="424"/>
      <c r="CL149" s="422" t="s">
        <v>252</v>
      </c>
      <c r="CM149" s="423"/>
      <c r="CN149" s="423"/>
      <c r="CO149" s="423"/>
      <c r="CP149" s="423"/>
      <c r="CQ149" s="423"/>
      <c r="CR149" s="423"/>
      <c r="CS149" s="423"/>
      <c r="CT149" s="423"/>
      <c r="CU149" s="423"/>
      <c r="CV149" s="423"/>
      <c r="CW149" s="423"/>
      <c r="CX149" s="423"/>
      <c r="CY149" s="423"/>
      <c r="CZ149" s="423"/>
      <c r="DA149" s="424"/>
    </row>
    <row r="150" spans="1:105" s="124" customFormat="1" ht="14.25">
      <c r="A150" s="436">
        <v>1</v>
      </c>
      <c r="B150" s="436"/>
      <c r="C150" s="436"/>
      <c r="D150" s="436"/>
      <c r="E150" s="436"/>
      <c r="F150" s="436"/>
      <c r="G150" s="436"/>
      <c r="H150" s="436">
        <v>2</v>
      </c>
      <c r="I150" s="436"/>
      <c r="J150" s="436"/>
      <c r="K150" s="436"/>
      <c r="L150" s="436"/>
      <c r="M150" s="436"/>
      <c r="N150" s="436"/>
      <c r="O150" s="436"/>
      <c r="P150" s="436"/>
      <c r="Q150" s="436"/>
      <c r="R150" s="436"/>
      <c r="S150" s="436"/>
      <c r="T150" s="436"/>
      <c r="U150" s="436"/>
      <c r="V150" s="436"/>
      <c r="W150" s="436"/>
      <c r="X150" s="436"/>
      <c r="Y150" s="436"/>
      <c r="Z150" s="436"/>
      <c r="AA150" s="436"/>
      <c r="AB150" s="436"/>
      <c r="AC150" s="436"/>
      <c r="AD150" s="436"/>
      <c r="AE150" s="436"/>
      <c r="AF150" s="436"/>
      <c r="AG150" s="436"/>
      <c r="AH150" s="436"/>
      <c r="AI150" s="436"/>
      <c r="AJ150" s="436"/>
      <c r="AK150" s="436"/>
      <c r="AL150" s="436"/>
      <c r="AM150" s="436"/>
      <c r="AN150" s="436"/>
      <c r="AO150" s="436"/>
      <c r="AP150" s="436">
        <v>4</v>
      </c>
      <c r="AQ150" s="436"/>
      <c r="AR150" s="436"/>
      <c r="AS150" s="436"/>
      <c r="AT150" s="436"/>
      <c r="AU150" s="436"/>
      <c r="AV150" s="436"/>
      <c r="AW150" s="436"/>
      <c r="AX150" s="436"/>
      <c r="AY150" s="436"/>
      <c r="AZ150" s="436"/>
      <c r="BA150" s="436"/>
      <c r="BB150" s="436"/>
      <c r="BC150" s="436"/>
      <c r="BD150" s="436"/>
      <c r="BE150" s="436"/>
      <c r="BF150" s="436">
        <v>5</v>
      </c>
      <c r="BG150" s="436"/>
      <c r="BH150" s="436"/>
      <c r="BI150" s="436"/>
      <c r="BJ150" s="436"/>
      <c r="BK150" s="436"/>
      <c r="BL150" s="436"/>
      <c r="BM150" s="436"/>
      <c r="BN150" s="436"/>
      <c r="BO150" s="436"/>
      <c r="BP150" s="436"/>
      <c r="BQ150" s="436"/>
      <c r="BR150" s="436"/>
      <c r="BS150" s="436"/>
      <c r="BT150" s="436"/>
      <c r="BU150" s="436"/>
      <c r="BV150" s="436">
        <v>6</v>
      </c>
      <c r="BW150" s="436"/>
      <c r="BX150" s="436"/>
      <c r="BY150" s="436"/>
      <c r="BZ150" s="436"/>
      <c r="CA150" s="436"/>
      <c r="CB150" s="436"/>
      <c r="CC150" s="436"/>
      <c r="CD150" s="436"/>
      <c r="CE150" s="436"/>
      <c r="CF150" s="436"/>
      <c r="CG150" s="436"/>
      <c r="CH150" s="436"/>
      <c r="CI150" s="436"/>
      <c r="CJ150" s="436"/>
      <c r="CK150" s="436"/>
      <c r="CL150" s="436">
        <v>6</v>
      </c>
      <c r="CM150" s="436"/>
      <c r="CN150" s="436"/>
      <c r="CO150" s="436"/>
      <c r="CP150" s="436"/>
      <c r="CQ150" s="436"/>
      <c r="CR150" s="436"/>
      <c r="CS150" s="436"/>
      <c r="CT150" s="436"/>
      <c r="CU150" s="436"/>
      <c r="CV150" s="436"/>
      <c r="CW150" s="436"/>
      <c r="CX150" s="436"/>
      <c r="CY150" s="436"/>
      <c r="CZ150" s="436"/>
      <c r="DA150" s="436"/>
    </row>
    <row r="151" spans="1:105" s="124" customFormat="1" ht="14.25">
      <c r="A151" s="402"/>
      <c r="B151" s="402"/>
      <c r="C151" s="402"/>
      <c r="D151" s="402"/>
      <c r="E151" s="402"/>
      <c r="F151" s="402"/>
      <c r="G151" s="402"/>
      <c r="H151" s="405" t="s">
        <v>193</v>
      </c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405"/>
      <c r="AA151" s="405"/>
      <c r="AB151" s="405"/>
      <c r="AC151" s="405"/>
      <c r="AD151" s="405"/>
      <c r="AE151" s="405"/>
      <c r="AF151" s="405"/>
      <c r="AG151" s="405"/>
      <c r="AH151" s="405"/>
      <c r="AI151" s="405"/>
      <c r="AJ151" s="405"/>
      <c r="AK151" s="405"/>
      <c r="AL151" s="405"/>
      <c r="AM151" s="405"/>
      <c r="AN151" s="405"/>
      <c r="AO151" s="405"/>
      <c r="AP151" s="406" t="s">
        <v>175</v>
      </c>
      <c r="AQ151" s="406"/>
      <c r="AR151" s="406"/>
      <c r="AS151" s="4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 t="s">
        <v>175</v>
      </c>
      <c r="BG151" s="406"/>
      <c r="BH151" s="406"/>
      <c r="BI151" s="406"/>
      <c r="BJ151" s="406"/>
      <c r="BK151" s="406"/>
      <c r="BL151" s="406"/>
      <c r="BM151" s="406"/>
      <c r="BN151" s="406"/>
      <c r="BO151" s="406"/>
      <c r="BP151" s="406"/>
      <c r="BQ151" s="406"/>
      <c r="BR151" s="406"/>
      <c r="BS151" s="406"/>
      <c r="BT151" s="406"/>
      <c r="BU151" s="406"/>
      <c r="BV151" s="406" t="s">
        <v>175</v>
      </c>
      <c r="BW151" s="406"/>
      <c r="BX151" s="406"/>
      <c r="BY151" s="406"/>
      <c r="BZ151" s="406"/>
      <c r="CA151" s="406"/>
      <c r="CB151" s="406"/>
      <c r="CC151" s="406"/>
      <c r="CD151" s="406"/>
      <c r="CE151" s="406"/>
      <c r="CF151" s="406"/>
      <c r="CG151" s="406"/>
      <c r="CH151" s="406"/>
      <c r="CI151" s="406"/>
      <c r="CJ151" s="406"/>
      <c r="CK151" s="406"/>
      <c r="CL151" s="498">
        <f>CL160+CL169</f>
        <v>1783986.5164064998</v>
      </c>
      <c r="CM151" s="498"/>
      <c r="CN151" s="498"/>
      <c r="CO151" s="498"/>
      <c r="CP151" s="498"/>
      <c r="CQ151" s="498"/>
      <c r="CR151" s="498"/>
      <c r="CS151" s="498"/>
      <c r="CT151" s="498"/>
      <c r="CU151" s="498"/>
      <c r="CV151" s="498"/>
      <c r="CW151" s="498"/>
      <c r="CX151" s="498"/>
      <c r="CY151" s="498"/>
      <c r="CZ151" s="498"/>
      <c r="DA151" s="498"/>
    </row>
    <row r="152" spans="1:105" s="124" customFormat="1" ht="14.25">
      <c r="A152" s="133"/>
      <c r="B152" s="133"/>
      <c r="C152" s="133"/>
      <c r="D152" s="133"/>
      <c r="E152" s="133"/>
      <c r="F152" s="133"/>
      <c r="G152" s="133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</row>
    <row r="153" spans="1:105" s="124" customFormat="1" ht="28.5" customHeight="1">
      <c r="A153" s="408" t="s">
        <v>320</v>
      </c>
      <c r="B153" s="408"/>
      <c r="C153" s="408"/>
      <c r="D153" s="408"/>
      <c r="E153" s="408"/>
      <c r="F153" s="408"/>
      <c r="G153" s="408"/>
      <c r="H153" s="408"/>
      <c r="I153" s="408"/>
      <c r="J153" s="408"/>
      <c r="K153" s="408"/>
      <c r="L153" s="408"/>
      <c r="M153" s="408"/>
      <c r="N153" s="408"/>
      <c r="O153" s="408"/>
      <c r="P153" s="408"/>
      <c r="Q153" s="408"/>
      <c r="R153" s="408"/>
      <c r="S153" s="408"/>
      <c r="T153" s="408"/>
      <c r="U153" s="408"/>
      <c r="V153" s="408"/>
      <c r="W153" s="408"/>
      <c r="X153" s="408"/>
      <c r="Y153" s="408"/>
      <c r="Z153" s="408"/>
      <c r="AA153" s="408"/>
      <c r="AB153" s="408"/>
      <c r="AC153" s="408"/>
      <c r="AD153" s="408"/>
      <c r="AE153" s="408"/>
      <c r="AF153" s="408"/>
      <c r="AG153" s="408"/>
      <c r="AH153" s="408"/>
      <c r="AI153" s="408"/>
      <c r="AJ153" s="408"/>
      <c r="AK153" s="408"/>
      <c r="AL153" s="408"/>
      <c r="AM153" s="408"/>
      <c r="AN153" s="408"/>
      <c r="AO153" s="408"/>
      <c r="AP153" s="408"/>
      <c r="AQ153" s="408"/>
      <c r="AR153" s="408"/>
      <c r="AS153" s="408"/>
      <c r="AT153" s="408"/>
      <c r="AU153" s="408"/>
      <c r="AV153" s="408"/>
      <c r="AW153" s="408"/>
      <c r="AX153" s="408"/>
      <c r="AY153" s="408"/>
      <c r="AZ153" s="408"/>
      <c r="BA153" s="408"/>
      <c r="BB153" s="408"/>
      <c r="BC153" s="408"/>
      <c r="BD153" s="408"/>
      <c r="BE153" s="408"/>
      <c r="BF153" s="408"/>
      <c r="BG153" s="408"/>
      <c r="BH153" s="408"/>
      <c r="BI153" s="408"/>
      <c r="BJ153" s="408"/>
      <c r="BK153" s="408"/>
      <c r="BL153" s="408"/>
      <c r="BM153" s="408"/>
      <c r="BN153" s="408"/>
      <c r="BO153" s="408"/>
      <c r="BP153" s="408"/>
      <c r="BQ153" s="408"/>
      <c r="BR153" s="408"/>
      <c r="BS153" s="408"/>
      <c r="BT153" s="408"/>
      <c r="BU153" s="408"/>
      <c r="BV153" s="408"/>
      <c r="BW153" s="408"/>
      <c r="BX153" s="408"/>
      <c r="BY153" s="408"/>
      <c r="BZ153" s="408"/>
      <c r="CA153" s="408"/>
      <c r="CB153" s="408"/>
      <c r="CC153" s="408"/>
      <c r="CD153" s="408"/>
      <c r="CE153" s="408"/>
      <c r="CF153" s="408"/>
      <c r="CG153" s="408"/>
      <c r="CH153" s="408"/>
      <c r="CI153" s="408"/>
      <c r="CJ153" s="408"/>
      <c r="CK153" s="408"/>
      <c r="CL153" s="408"/>
      <c r="CM153" s="408"/>
      <c r="CN153" s="408"/>
      <c r="CO153" s="408"/>
      <c r="CP153" s="408"/>
      <c r="CQ153" s="408"/>
      <c r="CR153" s="408"/>
      <c r="CS153" s="408"/>
      <c r="CT153" s="408"/>
      <c r="CU153" s="408"/>
      <c r="CV153" s="408"/>
      <c r="CW153" s="408"/>
      <c r="CX153" s="408"/>
      <c r="CY153" s="408"/>
      <c r="CZ153" s="408"/>
      <c r="DA153" s="408"/>
    </row>
    <row r="154" spans="1:105" s="124" customFormat="1" ht="14.25">
      <c r="A154" s="133"/>
      <c r="B154" s="133"/>
      <c r="C154" s="133"/>
      <c r="D154" s="133"/>
      <c r="E154" s="133"/>
      <c r="F154" s="133"/>
      <c r="G154" s="133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</row>
    <row r="155" spans="1:105" s="124" customFormat="1" ht="14.25">
      <c r="A155" s="402" t="s">
        <v>42</v>
      </c>
      <c r="B155" s="402"/>
      <c r="C155" s="402"/>
      <c r="D155" s="402"/>
      <c r="E155" s="402"/>
      <c r="F155" s="402"/>
      <c r="G155" s="402"/>
      <c r="H155" s="400" t="s">
        <v>321</v>
      </c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49"/>
      <c r="AQ155" s="449"/>
      <c r="AR155" s="449"/>
      <c r="AS155" s="449"/>
      <c r="AT155" s="449"/>
      <c r="AU155" s="449"/>
      <c r="AV155" s="449"/>
      <c r="AW155" s="449"/>
      <c r="AX155" s="449"/>
      <c r="AY155" s="449"/>
      <c r="AZ155" s="449"/>
      <c r="BA155" s="449"/>
      <c r="BB155" s="449"/>
      <c r="BC155" s="449"/>
      <c r="BD155" s="449"/>
      <c r="BE155" s="449"/>
      <c r="BF155" s="401"/>
      <c r="BG155" s="401"/>
      <c r="BH155" s="401"/>
      <c r="BI155" s="401"/>
      <c r="BJ155" s="401"/>
      <c r="BK155" s="401"/>
      <c r="BL155" s="401"/>
      <c r="BM155" s="401"/>
      <c r="BN155" s="401"/>
      <c r="BO155" s="401"/>
      <c r="BP155" s="401"/>
      <c r="BQ155" s="401"/>
      <c r="BR155" s="401"/>
      <c r="BS155" s="401"/>
      <c r="BT155" s="401"/>
      <c r="BU155" s="401"/>
      <c r="BV155" s="401"/>
      <c r="BW155" s="401"/>
      <c r="BX155" s="401"/>
      <c r="BY155" s="401"/>
      <c r="BZ155" s="401"/>
      <c r="CA155" s="401"/>
      <c r="CB155" s="401"/>
      <c r="CC155" s="401"/>
      <c r="CD155" s="401"/>
      <c r="CE155" s="401"/>
      <c r="CF155" s="401"/>
      <c r="CG155" s="401"/>
      <c r="CH155" s="401"/>
      <c r="CI155" s="401"/>
      <c r="CJ155" s="401"/>
      <c r="CK155" s="401"/>
      <c r="CL155" s="401">
        <f>AP155*BF155*BV155</f>
        <v>0</v>
      </c>
      <c r="CM155" s="401"/>
      <c r="CN155" s="401"/>
      <c r="CO155" s="401"/>
      <c r="CP155" s="401"/>
      <c r="CQ155" s="401"/>
      <c r="CR155" s="401"/>
      <c r="CS155" s="401"/>
      <c r="CT155" s="401"/>
      <c r="CU155" s="401"/>
      <c r="CV155" s="401"/>
      <c r="CW155" s="401"/>
      <c r="CX155" s="401"/>
      <c r="CY155" s="401"/>
      <c r="CZ155" s="401"/>
      <c r="DA155" s="401"/>
    </row>
    <row r="156" spans="1:105" s="124" customFormat="1" ht="14.25">
      <c r="A156" s="402" t="s">
        <v>215</v>
      </c>
      <c r="B156" s="402"/>
      <c r="C156" s="402"/>
      <c r="D156" s="402"/>
      <c r="E156" s="402"/>
      <c r="F156" s="402"/>
      <c r="G156" s="402"/>
      <c r="H156" s="400" t="s">
        <v>322</v>
      </c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49"/>
      <c r="AQ156" s="449"/>
      <c r="AR156" s="449"/>
      <c r="AS156" s="449"/>
      <c r="AT156" s="449"/>
      <c r="AU156" s="449"/>
      <c r="AV156" s="449"/>
      <c r="AW156" s="449"/>
      <c r="AX156" s="449"/>
      <c r="AY156" s="449"/>
      <c r="AZ156" s="449"/>
      <c r="BA156" s="449"/>
      <c r="BB156" s="449"/>
      <c r="BC156" s="449"/>
      <c r="BD156" s="449"/>
      <c r="BE156" s="449"/>
      <c r="BF156" s="401"/>
      <c r="BG156" s="401"/>
      <c r="BH156" s="401"/>
      <c r="BI156" s="401"/>
      <c r="BJ156" s="401"/>
      <c r="BK156" s="401"/>
      <c r="BL156" s="401"/>
      <c r="BM156" s="401"/>
      <c r="BN156" s="401"/>
      <c r="BO156" s="401"/>
      <c r="BP156" s="401"/>
      <c r="BQ156" s="401"/>
      <c r="BR156" s="401"/>
      <c r="BS156" s="401"/>
      <c r="BT156" s="401"/>
      <c r="BU156" s="401"/>
      <c r="BV156" s="401"/>
      <c r="BW156" s="401"/>
      <c r="BX156" s="401"/>
      <c r="BY156" s="401"/>
      <c r="BZ156" s="401"/>
      <c r="CA156" s="401"/>
      <c r="CB156" s="401"/>
      <c r="CC156" s="401"/>
      <c r="CD156" s="401"/>
      <c r="CE156" s="401"/>
      <c r="CF156" s="401"/>
      <c r="CG156" s="401"/>
      <c r="CH156" s="401"/>
      <c r="CI156" s="401"/>
      <c r="CJ156" s="401"/>
      <c r="CK156" s="401"/>
      <c r="CL156" s="401">
        <f>AP156*BF156*BV156</f>
        <v>0</v>
      </c>
      <c r="CM156" s="401"/>
      <c r="CN156" s="401"/>
      <c r="CO156" s="401"/>
      <c r="CP156" s="401"/>
      <c r="CQ156" s="401"/>
      <c r="CR156" s="401"/>
      <c r="CS156" s="401"/>
      <c r="CT156" s="401"/>
      <c r="CU156" s="401"/>
      <c r="CV156" s="401"/>
      <c r="CW156" s="401"/>
      <c r="CX156" s="401"/>
      <c r="CY156" s="401"/>
      <c r="CZ156" s="401"/>
      <c r="DA156" s="401"/>
    </row>
    <row r="157" spans="1:105" s="124" customFormat="1" ht="14.25">
      <c r="A157" s="402" t="s">
        <v>226</v>
      </c>
      <c r="B157" s="402"/>
      <c r="C157" s="402"/>
      <c r="D157" s="402"/>
      <c r="E157" s="402"/>
      <c r="F157" s="402"/>
      <c r="G157" s="402"/>
      <c r="H157" s="400" t="s">
        <v>323</v>
      </c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49"/>
      <c r="AQ157" s="449"/>
      <c r="AR157" s="449"/>
      <c r="AS157" s="449"/>
      <c r="AT157" s="449"/>
      <c r="AU157" s="449"/>
      <c r="AV157" s="449"/>
      <c r="AW157" s="449"/>
      <c r="AX157" s="449"/>
      <c r="AY157" s="449"/>
      <c r="AZ157" s="449"/>
      <c r="BA157" s="449"/>
      <c r="BB157" s="449"/>
      <c r="BC157" s="449"/>
      <c r="BD157" s="449"/>
      <c r="BE157" s="449"/>
      <c r="BF157" s="401"/>
      <c r="BG157" s="401"/>
      <c r="BH157" s="401"/>
      <c r="BI157" s="401"/>
      <c r="BJ157" s="401"/>
      <c r="BK157" s="401"/>
      <c r="BL157" s="401"/>
      <c r="BM157" s="401"/>
      <c r="BN157" s="401"/>
      <c r="BO157" s="401"/>
      <c r="BP157" s="401"/>
      <c r="BQ157" s="401"/>
      <c r="BR157" s="401"/>
      <c r="BS157" s="401"/>
      <c r="BT157" s="401"/>
      <c r="BU157" s="401"/>
      <c r="BV157" s="401"/>
      <c r="BW157" s="401"/>
      <c r="BX157" s="401"/>
      <c r="BY157" s="401"/>
      <c r="BZ157" s="401"/>
      <c r="CA157" s="401"/>
      <c r="CB157" s="401"/>
      <c r="CC157" s="401"/>
      <c r="CD157" s="401"/>
      <c r="CE157" s="401"/>
      <c r="CF157" s="401"/>
      <c r="CG157" s="401"/>
      <c r="CH157" s="401"/>
      <c r="CI157" s="401"/>
      <c r="CJ157" s="401"/>
      <c r="CK157" s="401"/>
      <c r="CL157" s="401">
        <f>AP157*BF157*BV157</f>
        <v>0</v>
      </c>
      <c r="CM157" s="401"/>
      <c r="CN157" s="401"/>
      <c r="CO157" s="401"/>
      <c r="CP157" s="401"/>
      <c r="CQ157" s="401"/>
      <c r="CR157" s="401"/>
      <c r="CS157" s="401"/>
      <c r="CT157" s="401"/>
      <c r="CU157" s="401"/>
      <c r="CV157" s="401"/>
      <c r="CW157" s="401"/>
      <c r="CX157" s="401"/>
      <c r="CY157" s="401"/>
      <c r="CZ157" s="401"/>
      <c r="DA157" s="401"/>
    </row>
    <row r="158" spans="1:105" s="124" customFormat="1" ht="14.25">
      <c r="A158" s="402" t="s">
        <v>277</v>
      </c>
      <c r="B158" s="402"/>
      <c r="C158" s="402"/>
      <c r="D158" s="402"/>
      <c r="E158" s="402"/>
      <c r="F158" s="402"/>
      <c r="G158" s="402"/>
      <c r="H158" s="400" t="s">
        <v>324</v>
      </c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00"/>
      <c r="AI158" s="400"/>
      <c r="AJ158" s="400"/>
      <c r="AK158" s="400"/>
      <c r="AL158" s="400"/>
      <c r="AM158" s="400"/>
      <c r="AN158" s="400"/>
      <c r="AO158" s="400"/>
      <c r="AP158" s="449"/>
      <c r="AQ158" s="449"/>
      <c r="AR158" s="449"/>
      <c r="AS158" s="449"/>
      <c r="AT158" s="449"/>
      <c r="AU158" s="449"/>
      <c r="AV158" s="449"/>
      <c r="AW158" s="449"/>
      <c r="AX158" s="449"/>
      <c r="AY158" s="449"/>
      <c r="AZ158" s="449"/>
      <c r="BA158" s="449"/>
      <c r="BB158" s="449"/>
      <c r="BC158" s="449"/>
      <c r="BD158" s="449"/>
      <c r="BE158" s="449"/>
      <c r="BF158" s="401"/>
      <c r="BG158" s="401"/>
      <c r="BH158" s="401"/>
      <c r="BI158" s="401"/>
      <c r="BJ158" s="401"/>
      <c r="BK158" s="401"/>
      <c r="BL158" s="401"/>
      <c r="BM158" s="401"/>
      <c r="BN158" s="401"/>
      <c r="BO158" s="401"/>
      <c r="BP158" s="401"/>
      <c r="BQ158" s="401"/>
      <c r="BR158" s="401"/>
      <c r="BS158" s="401"/>
      <c r="BT158" s="401"/>
      <c r="BU158" s="401"/>
      <c r="BV158" s="401"/>
      <c r="BW158" s="401"/>
      <c r="BX158" s="401"/>
      <c r="BY158" s="401"/>
      <c r="BZ158" s="401"/>
      <c r="CA158" s="401"/>
      <c r="CB158" s="401"/>
      <c r="CC158" s="401"/>
      <c r="CD158" s="401"/>
      <c r="CE158" s="401"/>
      <c r="CF158" s="401"/>
      <c r="CG158" s="401"/>
      <c r="CH158" s="401"/>
      <c r="CI158" s="401"/>
      <c r="CJ158" s="401"/>
      <c r="CK158" s="401"/>
      <c r="CL158" s="401">
        <f>AP158*BF158*BV158</f>
        <v>0</v>
      </c>
      <c r="CM158" s="401"/>
      <c r="CN158" s="401"/>
      <c r="CO158" s="401"/>
      <c r="CP158" s="401"/>
      <c r="CQ158" s="401"/>
      <c r="CR158" s="401"/>
      <c r="CS158" s="401"/>
      <c r="CT158" s="401"/>
      <c r="CU158" s="401"/>
      <c r="CV158" s="401"/>
      <c r="CW158" s="401"/>
      <c r="CX158" s="401"/>
      <c r="CY158" s="401"/>
      <c r="CZ158" s="401"/>
      <c r="DA158" s="401"/>
    </row>
    <row r="159" spans="1:105" s="124" customFormat="1" ht="14.25">
      <c r="A159" s="402" t="s">
        <v>278</v>
      </c>
      <c r="B159" s="402"/>
      <c r="C159" s="402"/>
      <c r="D159" s="402"/>
      <c r="E159" s="402"/>
      <c r="F159" s="402"/>
      <c r="G159" s="402"/>
      <c r="H159" s="400" t="s">
        <v>325</v>
      </c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400"/>
      <c r="AM159" s="400"/>
      <c r="AN159" s="400"/>
      <c r="AO159" s="400"/>
      <c r="AP159" s="449"/>
      <c r="AQ159" s="449"/>
      <c r="AR159" s="449"/>
      <c r="AS159" s="449"/>
      <c r="AT159" s="449"/>
      <c r="AU159" s="449"/>
      <c r="AV159" s="449"/>
      <c r="AW159" s="449"/>
      <c r="AX159" s="449"/>
      <c r="AY159" s="449"/>
      <c r="AZ159" s="449"/>
      <c r="BA159" s="449"/>
      <c r="BB159" s="449"/>
      <c r="BC159" s="449"/>
      <c r="BD159" s="449"/>
      <c r="BE159" s="449"/>
      <c r="BF159" s="401"/>
      <c r="BG159" s="401"/>
      <c r="BH159" s="401"/>
      <c r="BI159" s="401"/>
      <c r="BJ159" s="401"/>
      <c r="BK159" s="401"/>
      <c r="BL159" s="401"/>
      <c r="BM159" s="401"/>
      <c r="BN159" s="401"/>
      <c r="BO159" s="401"/>
      <c r="BP159" s="401"/>
      <c r="BQ159" s="401"/>
      <c r="BR159" s="401"/>
      <c r="BS159" s="401"/>
      <c r="BT159" s="401"/>
      <c r="BU159" s="401"/>
      <c r="BV159" s="401"/>
      <c r="BW159" s="401"/>
      <c r="BX159" s="401"/>
      <c r="BY159" s="401"/>
      <c r="BZ159" s="401"/>
      <c r="CA159" s="401"/>
      <c r="CB159" s="401"/>
      <c r="CC159" s="401"/>
      <c r="CD159" s="401"/>
      <c r="CE159" s="401"/>
      <c r="CF159" s="401"/>
      <c r="CG159" s="401"/>
      <c r="CH159" s="401"/>
      <c r="CI159" s="401"/>
      <c r="CJ159" s="401"/>
      <c r="CK159" s="401"/>
      <c r="CL159" s="401">
        <f>AP159*BF159*BV159</f>
        <v>0</v>
      </c>
      <c r="CM159" s="401"/>
      <c r="CN159" s="401"/>
      <c r="CO159" s="401"/>
      <c r="CP159" s="401"/>
      <c r="CQ159" s="401"/>
      <c r="CR159" s="401"/>
      <c r="CS159" s="401"/>
      <c r="CT159" s="401"/>
      <c r="CU159" s="401"/>
      <c r="CV159" s="401"/>
      <c r="CW159" s="401"/>
      <c r="CX159" s="401"/>
      <c r="CY159" s="401"/>
      <c r="CZ159" s="401"/>
      <c r="DA159" s="401"/>
    </row>
    <row r="160" spans="1:105" s="124" customFormat="1" ht="14.25">
      <c r="A160" s="399"/>
      <c r="B160" s="399"/>
      <c r="C160" s="399"/>
      <c r="D160" s="399"/>
      <c r="E160" s="399"/>
      <c r="F160" s="399"/>
      <c r="G160" s="399"/>
      <c r="H160" s="443" t="s">
        <v>193</v>
      </c>
      <c r="I160" s="444"/>
      <c r="J160" s="444"/>
      <c r="K160" s="444"/>
      <c r="L160" s="444"/>
      <c r="M160" s="444"/>
      <c r="N160" s="444"/>
      <c r="O160" s="444"/>
      <c r="P160" s="444"/>
      <c r="Q160" s="444"/>
      <c r="R160" s="444"/>
      <c r="S160" s="444"/>
      <c r="T160" s="444"/>
      <c r="U160" s="444"/>
      <c r="V160" s="444"/>
      <c r="W160" s="444"/>
      <c r="X160" s="444"/>
      <c r="Y160" s="444"/>
      <c r="Z160" s="444"/>
      <c r="AA160" s="444"/>
      <c r="AB160" s="444"/>
      <c r="AC160" s="444"/>
      <c r="AD160" s="444"/>
      <c r="AE160" s="444"/>
      <c r="AF160" s="444"/>
      <c r="AG160" s="444"/>
      <c r="AH160" s="444"/>
      <c r="AI160" s="444"/>
      <c r="AJ160" s="444"/>
      <c r="AK160" s="444"/>
      <c r="AL160" s="444"/>
      <c r="AM160" s="444"/>
      <c r="AN160" s="444"/>
      <c r="AO160" s="445"/>
      <c r="AP160" s="401" t="s">
        <v>175</v>
      </c>
      <c r="AQ160" s="401"/>
      <c r="AR160" s="401"/>
      <c r="AS160" s="401"/>
      <c r="AT160" s="401"/>
      <c r="AU160" s="401"/>
      <c r="AV160" s="401"/>
      <c r="AW160" s="401"/>
      <c r="AX160" s="401"/>
      <c r="AY160" s="401"/>
      <c r="AZ160" s="401"/>
      <c r="BA160" s="401"/>
      <c r="BB160" s="401"/>
      <c r="BC160" s="401"/>
      <c r="BD160" s="401"/>
      <c r="BE160" s="401"/>
      <c r="BF160" s="446" t="s">
        <v>175</v>
      </c>
      <c r="BG160" s="447"/>
      <c r="BH160" s="447"/>
      <c r="BI160" s="447"/>
      <c r="BJ160" s="447"/>
      <c r="BK160" s="447"/>
      <c r="BL160" s="447"/>
      <c r="BM160" s="447"/>
      <c r="BN160" s="447"/>
      <c r="BO160" s="447"/>
      <c r="BP160" s="447"/>
      <c r="BQ160" s="447"/>
      <c r="BR160" s="447"/>
      <c r="BS160" s="447"/>
      <c r="BT160" s="447"/>
      <c r="BU160" s="448"/>
      <c r="BV160" s="446" t="s">
        <v>175</v>
      </c>
      <c r="BW160" s="447"/>
      <c r="BX160" s="447"/>
      <c r="BY160" s="447"/>
      <c r="BZ160" s="447"/>
      <c r="CA160" s="447"/>
      <c r="CB160" s="447"/>
      <c r="CC160" s="447"/>
      <c r="CD160" s="447"/>
      <c r="CE160" s="447"/>
      <c r="CF160" s="447"/>
      <c r="CG160" s="447"/>
      <c r="CH160" s="447"/>
      <c r="CI160" s="447"/>
      <c r="CJ160" s="447"/>
      <c r="CK160" s="448"/>
      <c r="CL160" s="446">
        <f>CL159+CL158+CL157+CL156+CL155</f>
        <v>0</v>
      </c>
      <c r="CM160" s="447"/>
      <c r="CN160" s="447"/>
      <c r="CO160" s="447"/>
      <c r="CP160" s="447"/>
      <c r="CQ160" s="447"/>
      <c r="CR160" s="447"/>
      <c r="CS160" s="447"/>
      <c r="CT160" s="447"/>
      <c r="CU160" s="447"/>
      <c r="CV160" s="447"/>
      <c r="CW160" s="447"/>
      <c r="CX160" s="447"/>
      <c r="CY160" s="447"/>
      <c r="CZ160" s="447"/>
      <c r="DA160" s="448"/>
    </row>
    <row r="161" spans="1:105" s="124" customFormat="1" ht="14.25">
      <c r="A161" s="133"/>
      <c r="B161" s="133"/>
      <c r="C161" s="133"/>
      <c r="D161" s="133"/>
      <c r="E161" s="133"/>
      <c r="F161" s="133"/>
      <c r="G161" s="133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</row>
    <row r="162" spans="1:105" s="124" customFormat="1" ht="29.25" customHeight="1">
      <c r="A162" s="408" t="s">
        <v>326</v>
      </c>
      <c r="B162" s="408"/>
      <c r="C162" s="408"/>
      <c r="D162" s="408"/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  <c r="BG162" s="408"/>
      <c r="BH162" s="408"/>
      <c r="BI162" s="408"/>
      <c r="BJ162" s="408"/>
      <c r="BK162" s="408"/>
      <c r="BL162" s="408"/>
      <c r="BM162" s="408"/>
      <c r="BN162" s="408"/>
      <c r="BO162" s="408"/>
      <c r="BP162" s="408"/>
      <c r="BQ162" s="408"/>
      <c r="BR162" s="408"/>
      <c r="BS162" s="408"/>
      <c r="BT162" s="408"/>
      <c r="BU162" s="408"/>
      <c r="BV162" s="408"/>
      <c r="BW162" s="408"/>
      <c r="BX162" s="408"/>
      <c r="BY162" s="408"/>
      <c r="BZ162" s="408"/>
      <c r="CA162" s="408"/>
      <c r="CB162" s="408"/>
      <c r="CC162" s="408"/>
      <c r="CD162" s="408"/>
      <c r="CE162" s="408"/>
      <c r="CF162" s="408"/>
      <c r="CG162" s="408"/>
      <c r="CH162" s="408"/>
      <c r="CI162" s="408"/>
      <c r="CJ162" s="408"/>
      <c r="CK162" s="408"/>
      <c r="CL162" s="408"/>
      <c r="CM162" s="408"/>
      <c r="CN162" s="408"/>
      <c r="CO162" s="408"/>
      <c r="CP162" s="408"/>
      <c r="CQ162" s="408"/>
      <c r="CR162" s="408"/>
      <c r="CS162" s="408"/>
      <c r="CT162" s="408"/>
      <c r="CU162" s="408"/>
      <c r="CV162" s="408"/>
      <c r="CW162" s="408"/>
      <c r="CX162" s="408"/>
      <c r="CY162" s="408"/>
      <c r="CZ162" s="408"/>
      <c r="DA162" s="408"/>
    </row>
    <row r="163" spans="1:105" s="124" customFormat="1" ht="14.25">
      <c r="A163" s="133"/>
      <c r="B163" s="133"/>
      <c r="C163" s="133"/>
      <c r="D163" s="133"/>
      <c r="E163" s="133"/>
      <c r="F163" s="133"/>
      <c r="G163" s="133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</row>
    <row r="164" spans="1:105" s="124" customFormat="1" ht="14.25">
      <c r="A164" s="402" t="s">
        <v>42</v>
      </c>
      <c r="B164" s="402"/>
      <c r="C164" s="402"/>
      <c r="D164" s="402"/>
      <c r="E164" s="402"/>
      <c r="F164" s="402"/>
      <c r="G164" s="402"/>
      <c r="H164" s="400" t="s">
        <v>321</v>
      </c>
      <c r="I164" s="400"/>
      <c r="J164" s="400"/>
      <c r="K164" s="400"/>
      <c r="L164" s="400"/>
      <c r="M164" s="400"/>
      <c r="N164" s="400"/>
      <c r="O164" s="400"/>
      <c r="P164" s="400"/>
      <c r="Q164" s="400"/>
      <c r="R164" s="400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0"/>
      <c r="AO164" s="400"/>
      <c r="AP164" s="404">
        <v>53700</v>
      </c>
      <c r="AQ164" s="404"/>
      <c r="AR164" s="404"/>
      <c r="AS164" s="404"/>
      <c r="AT164" s="404"/>
      <c r="AU164" s="404"/>
      <c r="AV164" s="404"/>
      <c r="AW164" s="404"/>
      <c r="AX164" s="404"/>
      <c r="AY164" s="404"/>
      <c r="AZ164" s="404"/>
      <c r="BA164" s="404"/>
      <c r="BB164" s="404"/>
      <c r="BC164" s="404"/>
      <c r="BD164" s="404"/>
      <c r="BE164" s="404"/>
      <c r="BF164" s="441">
        <v>7.3825147</v>
      </c>
      <c r="BG164" s="441"/>
      <c r="BH164" s="441"/>
      <c r="BI164" s="441"/>
      <c r="BJ164" s="441"/>
      <c r="BK164" s="441"/>
      <c r="BL164" s="441"/>
      <c r="BM164" s="441"/>
      <c r="BN164" s="441"/>
      <c r="BO164" s="441"/>
      <c r="BP164" s="441"/>
      <c r="BQ164" s="441"/>
      <c r="BR164" s="441"/>
      <c r="BS164" s="441"/>
      <c r="BT164" s="441"/>
      <c r="BU164" s="441"/>
      <c r="BV164" s="442">
        <v>1.043</v>
      </c>
      <c r="BW164" s="442"/>
      <c r="BX164" s="442"/>
      <c r="BY164" s="442"/>
      <c r="BZ164" s="442"/>
      <c r="CA164" s="442"/>
      <c r="CB164" s="442"/>
      <c r="CC164" s="442"/>
      <c r="CD164" s="442"/>
      <c r="CE164" s="442"/>
      <c r="CF164" s="442"/>
      <c r="CG164" s="442"/>
      <c r="CH164" s="442"/>
      <c r="CI164" s="442"/>
      <c r="CJ164" s="442"/>
      <c r="CK164" s="442"/>
      <c r="CL164" s="404">
        <f>AP164*BF164*BV164</f>
        <v>413488.00408377</v>
      </c>
      <c r="CM164" s="404"/>
      <c r="CN164" s="404"/>
      <c r="CO164" s="404"/>
      <c r="CP164" s="404"/>
      <c r="CQ164" s="404"/>
      <c r="CR164" s="404"/>
      <c r="CS164" s="404"/>
      <c r="CT164" s="404"/>
      <c r="CU164" s="404"/>
      <c r="CV164" s="404"/>
      <c r="CW164" s="404"/>
      <c r="CX164" s="404"/>
      <c r="CY164" s="404"/>
      <c r="CZ164" s="404"/>
      <c r="DA164" s="404"/>
    </row>
    <row r="165" spans="1:105" s="124" customFormat="1" ht="14.25">
      <c r="A165" s="402" t="s">
        <v>215</v>
      </c>
      <c r="B165" s="402"/>
      <c r="C165" s="402"/>
      <c r="D165" s="402"/>
      <c r="E165" s="402"/>
      <c r="F165" s="402"/>
      <c r="G165" s="402"/>
      <c r="H165" s="400" t="s">
        <v>322</v>
      </c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4">
        <v>232</v>
      </c>
      <c r="AQ165" s="404"/>
      <c r="AR165" s="404"/>
      <c r="AS165" s="404"/>
      <c r="AT165" s="404"/>
      <c r="AU165" s="404"/>
      <c r="AV165" s="404"/>
      <c r="AW165" s="404"/>
      <c r="AX165" s="404"/>
      <c r="AY165" s="404"/>
      <c r="AZ165" s="404"/>
      <c r="BA165" s="404"/>
      <c r="BB165" s="404"/>
      <c r="BC165" s="404"/>
      <c r="BD165" s="404"/>
      <c r="BE165" s="404"/>
      <c r="BF165" s="441">
        <v>4738.56398</v>
      </c>
      <c r="BG165" s="441"/>
      <c r="BH165" s="441"/>
      <c r="BI165" s="441"/>
      <c r="BJ165" s="441"/>
      <c r="BK165" s="441"/>
      <c r="BL165" s="441"/>
      <c r="BM165" s="441"/>
      <c r="BN165" s="441"/>
      <c r="BO165" s="441"/>
      <c r="BP165" s="441"/>
      <c r="BQ165" s="441"/>
      <c r="BR165" s="441"/>
      <c r="BS165" s="441"/>
      <c r="BT165" s="441"/>
      <c r="BU165" s="441"/>
      <c r="BV165" s="442">
        <v>1.043</v>
      </c>
      <c r="BW165" s="442"/>
      <c r="BX165" s="442"/>
      <c r="BY165" s="442"/>
      <c r="BZ165" s="442"/>
      <c r="CA165" s="442"/>
      <c r="CB165" s="442"/>
      <c r="CC165" s="442"/>
      <c r="CD165" s="442"/>
      <c r="CE165" s="442"/>
      <c r="CF165" s="442"/>
      <c r="CG165" s="442"/>
      <c r="CH165" s="442"/>
      <c r="CI165" s="442"/>
      <c r="CJ165" s="442"/>
      <c r="CK165" s="442"/>
      <c r="CL165" s="404">
        <f>AP165*BF165*BV165</f>
        <v>1146618.75762448</v>
      </c>
      <c r="CM165" s="404"/>
      <c r="CN165" s="404"/>
      <c r="CO165" s="404"/>
      <c r="CP165" s="404"/>
      <c r="CQ165" s="404"/>
      <c r="CR165" s="404"/>
      <c r="CS165" s="404"/>
      <c r="CT165" s="404"/>
      <c r="CU165" s="404"/>
      <c r="CV165" s="404"/>
      <c r="CW165" s="404"/>
      <c r="CX165" s="404"/>
      <c r="CY165" s="404"/>
      <c r="CZ165" s="404"/>
      <c r="DA165" s="404"/>
    </row>
    <row r="166" spans="1:105" s="124" customFormat="1" ht="14.25">
      <c r="A166" s="402" t="s">
        <v>226</v>
      </c>
      <c r="B166" s="402"/>
      <c r="C166" s="402"/>
      <c r="D166" s="402"/>
      <c r="E166" s="402"/>
      <c r="F166" s="402"/>
      <c r="G166" s="402"/>
      <c r="H166" s="400" t="s">
        <v>323</v>
      </c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4">
        <v>2450</v>
      </c>
      <c r="AQ166" s="404"/>
      <c r="AR166" s="404"/>
      <c r="AS166" s="404"/>
      <c r="AT166" s="404"/>
      <c r="AU166" s="404"/>
      <c r="AV166" s="404"/>
      <c r="AW166" s="404"/>
      <c r="AX166" s="404"/>
      <c r="AY166" s="404"/>
      <c r="AZ166" s="404"/>
      <c r="BA166" s="404"/>
      <c r="BB166" s="404"/>
      <c r="BC166" s="404"/>
      <c r="BD166" s="404"/>
      <c r="BE166" s="404"/>
      <c r="BF166" s="441">
        <v>72.910895</v>
      </c>
      <c r="BG166" s="441"/>
      <c r="BH166" s="441"/>
      <c r="BI166" s="441"/>
      <c r="BJ166" s="441"/>
      <c r="BK166" s="441"/>
      <c r="BL166" s="441"/>
      <c r="BM166" s="441"/>
      <c r="BN166" s="441"/>
      <c r="BO166" s="441"/>
      <c r="BP166" s="441"/>
      <c r="BQ166" s="441"/>
      <c r="BR166" s="441"/>
      <c r="BS166" s="441"/>
      <c r="BT166" s="441"/>
      <c r="BU166" s="441"/>
      <c r="BV166" s="442">
        <v>1.043</v>
      </c>
      <c r="BW166" s="442"/>
      <c r="BX166" s="442"/>
      <c r="BY166" s="442"/>
      <c r="BZ166" s="442"/>
      <c r="CA166" s="442"/>
      <c r="CB166" s="442"/>
      <c r="CC166" s="442"/>
      <c r="CD166" s="442"/>
      <c r="CE166" s="442"/>
      <c r="CF166" s="442"/>
      <c r="CG166" s="442"/>
      <c r="CH166" s="442"/>
      <c r="CI166" s="442"/>
      <c r="CJ166" s="442"/>
      <c r="CK166" s="442"/>
      <c r="CL166" s="404">
        <f>AP166*BF166*BV166</f>
        <v>186312.85553824998</v>
      </c>
      <c r="CM166" s="404"/>
      <c r="CN166" s="404"/>
      <c r="CO166" s="404"/>
      <c r="CP166" s="404"/>
      <c r="CQ166" s="404"/>
      <c r="CR166" s="404"/>
      <c r="CS166" s="404"/>
      <c r="CT166" s="404"/>
      <c r="CU166" s="404"/>
      <c r="CV166" s="404"/>
      <c r="CW166" s="404"/>
      <c r="CX166" s="404"/>
      <c r="CY166" s="404"/>
      <c r="CZ166" s="404"/>
      <c r="DA166" s="404"/>
    </row>
    <row r="167" spans="1:105" s="124" customFormat="1" ht="14.25">
      <c r="A167" s="402" t="s">
        <v>277</v>
      </c>
      <c r="B167" s="402"/>
      <c r="C167" s="402"/>
      <c r="D167" s="402"/>
      <c r="E167" s="402"/>
      <c r="F167" s="402"/>
      <c r="G167" s="402"/>
      <c r="H167" s="400" t="s">
        <v>324</v>
      </c>
      <c r="I167" s="400"/>
      <c r="J167" s="400"/>
      <c r="K167" s="400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4"/>
      <c r="AQ167" s="404"/>
      <c r="AR167" s="404"/>
      <c r="AS167" s="404"/>
      <c r="AT167" s="404"/>
      <c r="AU167" s="404"/>
      <c r="AV167" s="404"/>
      <c r="AW167" s="404"/>
      <c r="AX167" s="404"/>
      <c r="AY167" s="404"/>
      <c r="AZ167" s="404"/>
      <c r="BA167" s="404"/>
      <c r="BB167" s="404"/>
      <c r="BC167" s="404"/>
      <c r="BD167" s="404"/>
      <c r="BE167" s="404"/>
      <c r="BF167" s="441"/>
      <c r="BG167" s="441"/>
      <c r="BH167" s="441"/>
      <c r="BI167" s="441"/>
      <c r="BJ167" s="441"/>
      <c r="BK167" s="441"/>
      <c r="BL167" s="441"/>
      <c r="BM167" s="441"/>
      <c r="BN167" s="441"/>
      <c r="BO167" s="441"/>
      <c r="BP167" s="441"/>
      <c r="BQ167" s="441"/>
      <c r="BR167" s="441"/>
      <c r="BS167" s="441"/>
      <c r="BT167" s="441"/>
      <c r="BU167" s="441"/>
      <c r="BV167" s="442"/>
      <c r="BW167" s="442"/>
      <c r="BX167" s="442"/>
      <c r="BY167" s="442"/>
      <c r="BZ167" s="442"/>
      <c r="CA167" s="442"/>
      <c r="CB167" s="442"/>
      <c r="CC167" s="442"/>
      <c r="CD167" s="442"/>
      <c r="CE167" s="442"/>
      <c r="CF167" s="442"/>
      <c r="CG167" s="442"/>
      <c r="CH167" s="442"/>
      <c r="CI167" s="442"/>
      <c r="CJ167" s="442"/>
      <c r="CK167" s="442"/>
      <c r="CL167" s="404">
        <f>AP167*BF167*BV167</f>
        <v>0</v>
      </c>
      <c r="CM167" s="404"/>
      <c r="CN167" s="404"/>
      <c r="CO167" s="404"/>
      <c r="CP167" s="404"/>
      <c r="CQ167" s="404"/>
      <c r="CR167" s="404"/>
      <c r="CS167" s="404"/>
      <c r="CT167" s="404"/>
      <c r="CU167" s="404"/>
      <c r="CV167" s="404"/>
      <c r="CW167" s="404"/>
      <c r="CX167" s="404"/>
      <c r="CY167" s="404"/>
      <c r="CZ167" s="404"/>
      <c r="DA167" s="404"/>
    </row>
    <row r="168" spans="1:105" s="124" customFormat="1" ht="14.25">
      <c r="A168" s="402" t="s">
        <v>278</v>
      </c>
      <c r="B168" s="402"/>
      <c r="C168" s="402"/>
      <c r="D168" s="402"/>
      <c r="E168" s="402"/>
      <c r="F168" s="402"/>
      <c r="G168" s="402"/>
      <c r="H168" s="400" t="s">
        <v>325</v>
      </c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4">
        <v>80</v>
      </c>
      <c r="AQ168" s="404"/>
      <c r="AR168" s="404"/>
      <c r="AS168" s="404"/>
      <c r="AT168" s="404"/>
      <c r="AU168" s="404"/>
      <c r="AV168" s="404"/>
      <c r="AW168" s="404"/>
      <c r="AX168" s="404"/>
      <c r="AY168" s="404"/>
      <c r="AZ168" s="404"/>
      <c r="BA168" s="404"/>
      <c r="BB168" s="404"/>
      <c r="BC168" s="404"/>
      <c r="BD168" s="404"/>
      <c r="BE168" s="404"/>
      <c r="BF168" s="441">
        <v>450.2265</v>
      </c>
      <c r="BG168" s="441"/>
      <c r="BH168" s="441"/>
      <c r="BI168" s="441"/>
      <c r="BJ168" s="441"/>
      <c r="BK168" s="441"/>
      <c r="BL168" s="441"/>
      <c r="BM168" s="441"/>
      <c r="BN168" s="441"/>
      <c r="BO168" s="441"/>
      <c r="BP168" s="441"/>
      <c r="BQ168" s="441"/>
      <c r="BR168" s="441"/>
      <c r="BS168" s="441"/>
      <c r="BT168" s="441"/>
      <c r="BU168" s="441"/>
      <c r="BV168" s="442">
        <v>1.043</v>
      </c>
      <c r="BW168" s="442"/>
      <c r="BX168" s="442"/>
      <c r="BY168" s="442"/>
      <c r="BZ168" s="442"/>
      <c r="CA168" s="442"/>
      <c r="CB168" s="442"/>
      <c r="CC168" s="442"/>
      <c r="CD168" s="442"/>
      <c r="CE168" s="442"/>
      <c r="CF168" s="442"/>
      <c r="CG168" s="442"/>
      <c r="CH168" s="442"/>
      <c r="CI168" s="442"/>
      <c r="CJ168" s="442"/>
      <c r="CK168" s="442"/>
      <c r="CL168" s="404">
        <f>AP168*BF168*BV168</f>
        <v>37566.89915999999</v>
      </c>
      <c r="CM168" s="404"/>
      <c r="CN168" s="404"/>
      <c r="CO168" s="404"/>
      <c r="CP168" s="404"/>
      <c r="CQ168" s="404"/>
      <c r="CR168" s="404"/>
      <c r="CS168" s="404"/>
      <c r="CT168" s="404"/>
      <c r="CU168" s="404"/>
      <c r="CV168" s="404"/>
      <c r="CW168" s="404"/>
      <c r="CX168" s="404"/>
      <c r="CY168" s="404"/>
      <c r="CZ168" s="404"/>
      <c r="DA168" s="404"/>
    </row>
    <row r="169" spans="1:105" s="124" customFormat="1" ht="14.25">
      <c r="A169" s="399"/>
      <c r="B169" s="399"/>
      <c r="C169" s="399"/>
      <c r="D169" s="399"/>
      <c r="E169" s="399"/>
      <c r="F169" s="399"/>
      <c r="G169" s="399"/>
      <c r="H169" s="414" t="s">
        <v>193</v>
      </c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415"/>
      <c r="AJ169" s="415"/>
      <c r="AK169" s="415"/>
      <c r="AL169" s="415"/>
      <c r="AM169" s="415"/>
      <c r="AN169" s="415"/>
      <c r="AO169" s="416"/>
      <c r="AP169" s="406" t="s">
        <v>175</v>
      </c>
      <c r="AQ169" s="406"/>
      <c r="AR169" s="406"/>
      <c r="AS169" s="406"/>
      <c r="AT169" s="406"/>
      <c r="AU169" s="406"/>
      <c r="AV169" s="406"/>
      <c r="AW169" s="406"/>
      <c r="AX169" s="406"/>
      <c r="AY169" s="406"/>
      <c r="AZ169" s="406"/>
      <c r="BA169" s="406"/>
      <c r="BB169" s="406"/>
      <c r="BC169" s="406"/>
      <c r="BD169" s="406"/>
      <c r="BE169" s="406"/>
      <c r="BF169" s="406" t="s">
        <v>175</v>
      </c>
      <c r="BG169" s="406"/>
      <c r="BH169" s="406"/>
      <c r="BI169" s="406"/>
      <c r="BJ169" s="406"/>
      <c r="BK169" s="406"/>
      <c r="BL169" s="406"/>
      <c r="BM169" s="406"/>
      <c r="BN169" s="406"/>
      <c r="BO169" s="406"/>
      <c r="BP169" s="406"/>
      <c r="BQ169" s="406"/>
      <c r="BR169" s="406"/>
      <c r="BS169" s="406"/>
      <c r="BT169" s="406"/>
      <c r="BU169" s="406"/>
      <c r="BV169" s="406" t="s">
        <v>175</v>
      </c>
      <c r="BW169" s="406"/>
      <c r="BX169" s="406"/>
      <c r="BY169" s="406"/>
      <c r="BZ169" s="406"/>
      <c r="CA169" s="406"/>
      <c r="CB169" s="406"/>
      <c r="CC169" s="406"/>
      <c r="CD169" s="406"/>
      <c r="CE169" s="406"/>
      <c r="CF169" s="406"/>
      <c r="CG169" s="406"/>
      <c r="CH169" s="406"/>
      <c r="CI169" s="406"/>
      <c r="CJ169" s="406"/>
      <c r="CK169" s="406"/>
      <c r="CL169" s="407">
        <f>CL168+CL167+CL166+CL165+CL164</f>
        <v>1783986.5164064998</v>
      </c>
      <c r="CM169" s="407"/>
      <c r="CN169" s="407"/>
      <c r="CO169" s="407"/>
      <c r="CP169" s="407"/>
      <c r="CQ169" s="407"/>
      <c r="CR169" s="407"/>
      <c r="CS169" s="407"/>
      <c r="CT169" s="407"/>
      <c r="CU169" s="407"/>
      <c r="CV169" s="407"/>
      <c r="CW169" s="407"/>
      <c r="CX169" s="407"/>
      <c r="CY169" s="407"/>
      <c r="CZ169" s="407"/>
      <c r="DA169" s="407"/>
    </row>
    <row r="170" spans="1:105" s="124" customFormat="1" ht="14.25">
      <c r="A170" s="133"/>
      <c r="B170" s="133"/>
      <c r="C170" s="133"/>
      <c r="D170" s="133"/>
      <c r="E170" s="133"/>
      <c r="F170" s="133"/>
      <c r="G170" s="133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</row>
    <row r="171" spans="1:105" s="124" customFormat="1" ht="14.25">
      <c r="A171" s="435" t="s">
        <v>253</v>
      </c>
      <c r="B171" s="435"/>
      <c r="C171" s="435"/>
      <c r="D171" s="435"/>
      <c r="E171" s="435"/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  <c r="AA171" s="435"/>
      <c r="AB171" s="435"/>
      <c r="AC171" s="435"/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5"/>
      <c r="AP171" s="435"/>
      <c r="AQ171" s="435"/>
      <c r="AR171" s="435"/>
      <c r="AS171" s="435"/>
      <c r="AT171" s="435"/>
      <c r="AU171" s="435"/>
      <c r="AV171" s="435"/>
      <c r="AW171" s="435"/>
      <c r="AX171" s="435"/>
      <c r="AY171" s="435"/>
      <c r="AZ171" s="435"/>
      <c r="BA171" s="435"/>
      <c r="BB171" s="435"/>
      <c r="BC171" s="435"/>
      <c r="BD171" s="435"/>
      <c r="BE171" s="435"/>
      <c r="BF171" s="435"/>
      <c r="BG171" s="435"/>
      <c r="BH171" s="435"/>
      <c r="BI171" s="435"/>
      <c r="BJ171" s="435"/>
      <c r="BK171" s="435"/>
      <c r="BL171" s="435"/>
      <c r="BM171" s="435"/>
      <c r="BN171" s="435"/>
      <c r="BO171" s="435"/>
      <c r="BP171" s="435"/>
      <c r="BQ171" s="435"/>
      <c r="BR171" s="435"/>
      <c r="BS171" s="435"/>
      <c r="BT171" s="435"/>
      <c r="BU171" s="435"/>
      <c r="BV171" s="435"/>
      <c r="BW171" s="435"/>
      <c r="BX171" s="435"/>
      <c r="BY171" s="435"/>
      <c r="BZ171" s="435"/>
      <c r="CA171" s="435"/>
      <c r="CB171" s="435"/>
      <c r="CC171" s="435"/>
      <c r="CD171" s="435"/>
      <c r="CE171" s="435"/>
      <c r="CF171" s="435"/>
      <c r="CG171" s="435"/>
      <c r="CH171" s="435"/>
      <c r="CI171" s="435"/>
      <c r="CJ171" s="435"/>
      <c r="CK171" s="435"/>
      <c r="CL171" s="435"/>
      <c r="CM171" s="435"/>
      <c r="CN171" s="435"/>
      <c r="CO171" s="435"/>
      <c r="CP171" s="435"/>
      <c r="CQ171" s="435"/>
      <c r="CR171" s="435"/>
      <c r="CS171" s="435"/>
      <c r="CT171" s="435"/>
      <c r="CU171" s="435"/>
      <c r="CV171" s="435"/>
      <c r="CW171" s="435"/>
      <c r="CX171" s="435"/>
      <c r="CY171" s="435"/>
      <c r="CZ171" s="435"/>
      <c r="DA171" s="435"/>
    </row>
    <row r="172" spans="1:105" s="124" customFormat="1" ht="1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</row>
    <row r="173" spans="1:105" s="124" customFormat="1" ht="42.75" customHeight="1">
      <c r="A173" s="437" t="s">
        <v>64</v>
      </c>
      <c r="B173" s="438"/>
      <c r="C173" s="438"/>
      <c r="D173" s="438"/>
      <c r="E173" s="438"/>
      <c r="F173" s="438"/>
      <c r="G173" s="439"/>
      <c r="H173" s="437" t="s">
        <v>65</v>
      </c>
      <c r="I173" s="438"/>
      <c r="J173" s="438"/>
      <c r="K173" s="438"/>
      <c r="L173" s="438"/>
      <c r="M173" s="438"/>
      <c r="N173" s="438"/>
      <c r="O173" s="438"/>
      <c r="P173" s="438"/>
      <c r="Q173" s="438"/>
      <c r="R173" s="438"/>
      <c r="S173" s="438"/>
      <c r="T173" s="438"/>
      <c r="U173" s="438"/>
      <c r="V173" s="438"/>
      <c r="W173" s="438"/>
      <c r="X173" s="438"/>
      <c r="Y173" s="438"/>
      <c r="Z173" s="438"/>
      <c r="AA173" s="438"/>
      <c r="AB173" s="438"/>
      <c r="AC173" s="438"/>
      <c r="AD173" s="438"/>
      <c r="AE173" s="438"/>
      <c r="AF173" s="438"/>
      <c r="AG173" s="438"/>
      <c r="AH173" s="438"/>
      <c r="AI173" s="438"/>
      <c r="AJ173" s="438"/>
      <c r="AK173" s="438"/>
      <c r="AL173" s="438"/>
      <c r="AM173" s="438"/>
      <c r="AN173" s="438"/>
      <c r="AO173" s="438"/>
      <c r="AP173" s="438"/>
      <c r="AQ173" s="438"/>
      <c r="AR173" s="438"/>
      <c r="AS173" s="438"/>
      <c r="AT173" s="438"/>
      <c r="AU173" s="438"/>
      <c r="AV173" s="438"/>
      <c r="AW173" s="438"/>
      <c r="AX173" s="438"/>
      <c r="AY173" s="438"/>
      <c r="AZ173" s="438"/>
      <c r="BA173" s="438"/>
      <c r="BB173" s="438"/>
      <c r="BC173" s="439"/>
      <c r="BD173" s="437" t="s">
        <v>254</v>
      </c>
      <c r="BE173" s="438"/>
      <c r="BF173" s="438"/>
      <c r="BG173" s="438"/>
      <c r="BH173" s="438"/>
      <c r="BI173" s="438"/>
      <c r="BJ173" s="438"/>
      <c r="BK173" s="438"/>
      <c r="BL173" s="438"/>
      <c r="BM173" s="438"/>
      <c r="BN173" s="438"/>
      <c r="BO173" s="438"/>
      <c r="BP173" s="438"/>
      <c r="BQ173" s="438"/>
      <c r="BR173" s="438"/>
      <c r="BS173" s="439"/>
      <c r="BT173" s="437" t="s">
        <v>255</v>
      </c>
      <c r="BU173" s="438"/>
      <c r="BV173" s="438"/>
      <c r="BW173" s="438"/>
      <c r="BX173" s="438"/>
      <c r="BY173" s="438"/>
      <c r="BZ173" s="438"/>
      <c r="CA173" s="438"/>
      <c r="CB173" s="438"/>
      <c r="CC173" s="438"/>
      <c r="CD173" s="438"/>
      <c r="CE173" s="438"/>
      <c r="CF173" s="438"/>
      <c r="CG173" s="438"/>
      <c r="CH173" s="438"/>
      <c r="CI173" s="439"/>
      <c r="CJ173" s="437" t="s">
        <v>256</v>
      </c>
      <c r="CK173" s="438"/>
      <c r="CL173" s="438"/>
      <c r="CM173" s="438"/>
      <c r="CN173" s="438"/>
      <c r="CO173" s="438"/>
      <c r="CP173" s="438"/>
      <c r="CQ173" s="438"/>
      <c r="CR173" s="438"/>
      <c r="CS173" s="438"/>
      <c r="CT173" s="438"/>
      <c r="CU173" s="438"/>
      <c r="CV173" s="438"/>
      <c r="CW173" s="438"/>
      <c r="CX173" s="438"/>
      <c r="CY173" s="438"/>
      <c r="CZ173" s="438"/>
      <c r="DA173" s="439"/>
    </row>
    <row r="174" spans="1:105" s="124" customFormat="1" ht="14.25">
      <c r="A174" s="440">
        <v>1</v>
      </c>
      <c r="B174" s="440"/>
      <c r="C174" s="440"/>
      <c r="D174" s="440"/>
      <c r="E174" s="440"/>
      <c r="F174" s="440"/>
      <c r="G174" s="440"/>
      <c r="H174" s="440">
        <v>2</v>
      </c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440"/>
      <c r="BA174" s="440"/>
      <c r="BB174" s="440"/>
      <c r="BC174" s="440"/>
      <c r="BD174" s="440">
        <v>4</v>
      </c>
      <c r="BE174" s="440"/>
      <c r="BF174" s="440"/>
      <c r="BG174" s="440"/>
      <c r="BH174" s="440"/>
      <c r="BI174" s="440"/>
      <c r="BJ174" s="440"/>
      <c r="BK174" s="440"/>
      <c r="BL174" s="440"/>
      <c r="BM174" s="440"/>
      <c r="BN174" s="440"/>
      <c r="BO174" s="440"/>
      <c r="BP174" s="440"/>
      <c r="BQ174" s="440"/>
      <c r="BR174" s="440"/>
      <c r="BS174" s="440"/>
      <c r="BT174" s="440">
        <v>5</v>
      </c>
      <c r="BU174" s="440"/>
      <c r="BV174" s="440"/>
      <c r="BW174" s="440"/>
      <c r="BX174" s="440"/>
      <c r="BY174" s="440"/>
      <c r="BZ174" s="440"/>
      <c r="CA174" s="440"/>
      <c r="CB174" s="440"/>
      <c r="CC174" s="440"/>
      <c r="CD174" s="440"/>
      <c r="CE174" s="440"/>
      <c r="CF174" s="440"/>
      <c r="CG174" s="440"/>
      <c r="CH174" s="440"/>
      <c r="CI174" s="440"/>
      <c r="CJ174" s="440">
        <v>6</v>
      </c>
      <c r="CK174" s="440"/>
      <c r="CL174" s="440"/>
      <c r="CM174" s="440"/>
      <c r="CN174" s="440"/>
      <c r="CO174" s="440"/>
      <c r="CP174" s="440"/>
      <c r="CQ174" s="440"/>
      <c r="CR174" s="440"/>
      <c r="CS174" s="440"/>
      <c r="CT174" s="440"/>
      <c r="CU174" s="440"/>
      <c r="CV174" s="440"/>
      <c r="CW174" s="440"/>
      <c r="CX174" s="440"/>
      <c r="CY174" s="440"/>
      <c r="CZ174" s="440"/>
      <c r="DA174" s="440"/>
    </row>
    <row r="175" spans="1:105" s="124" customFormat="1" ht="14.25">
      <c r="A175" s="399"/>
      <c r="B175" s="399"/>
      <c r="C175" s="399"/>
      <c r="D175" s="399"/>
      <c r="E175" s="399"/>
      <c r="F175" s="399"/>
      <c r="G175" s="399"/>
      <c r="H175" s="400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00"/>
      <c r="AL175" s="400"/>
      <c r="AM175" s="400"/>
      <c r="AN175" s="400"/>
      <c r="AO175" s="400"/>
      <c r="AP175" s="400"/>
      <c r="AQ175" s="400"/>
      <c r="AR175" s="400"/>
      <c r="AS175" s="400"/>
      <c r="AT175" s="400"/>
      <c r="AU175" s="400"/>
      <c r="AV175" s="400"/>
      <c r="AW175" s="400"/>
      <c r="AX175" s="400"/>
      <c r="AY175" s="400"/>
      <c r="AZ175" s="400"/>
      <c r="BA175" s="400"/>
      <c r="BB175" s="400"/>
      <c r="BC175" s="400"/>
      <c r="BD175" s="401"/>
      <c r="BE175" s="401"/>
      <c r="BF175" s="401"/>
      <c r="BG175" s="401"/>
      <c r="BH175" s="401"/>
      <c r="BI175" s="401"/>
      <c r="BJ175" s="401"/>
      <c r="BK175" s="401"/>
      <c r="BL175" s="401"/>
      <c r="BM175" s="401"/>
      <c r="BN175" s="401"/>
      <c r="BO175" s="401"/>
      <c r="BP175" s="401"/>
      <c r="BQ175" s="401"/>
      <c r="BR175" s="401"/>
      <c r="BS175" s="401"/>
      <c r="BT175" s="401"/>
      <c r="BU175" s="401"/>
      <c r="BV175" s="401"/>
      <c r="BW175" s="401"/>
      <c r="BX175" s="401"/>
      <c r="BY175" s="401"/>
      <c r="BZ175" s="401"/>
      <c r="CA175" s="401"/>
      <c r="CB175" s="401"/>
      <c r="CC175" s="401"/>
      <c r="CD175" s="401"/>
      <c r="CE175" s="401"/>
      <c r="CF175" s="401"/>
      <c r="CG175" s="401"/>
      <c r="CH175" s="401"/>
      <c r="CI175" s="401"/>
      <c r="CJ175" s="401"/>
      <c r="CK175" s="401"/>
      <c r="CL175" s="401"/>
      <c r="CM175" s="401"/>
      <c r="CN175" s="401"/>
      <c r="CO175" s="401"/>
      <c r="CP175" s="401"/>
      <c r="CQ175" s="401"/>
      <c r="CR175" s="401"/>
      <c r="CS175" s="401"/>
      <c r="CT175" s="401"/>
      <c r="CU175" s="401"/>
      <c r="CV175" s="401"/>
      <c r="CW175" s="401"/>
      <c r="CX175" s="401"/>
      <c r="CY175" s="401"/>
      <c r="CZ175" s="401"/>
      <c r="DA175" s="401"/>
    </row>
    <row r="176" spans="1:105" s="124" customFormat="1" ht="14.25">
      <c r="A176" s="399"/>
      <c r="B176" s="399"/>
      <c r="C176" s="399"/>
      <c r="D176" s="399"/>
      <c r="E176" s="399"/>
      <c r="F176" s="399"/>
      <c r="G176" s="399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/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1"/>
      <c r="BE176" s="401"/>
      <c r="BF176" s="401"/>
      <c r="BG176" s="401"/>
      <c r="BH176" s="401"/>
      <c r="BI176" s="401"/>
      <c r="BJ176" s="401"/>
      <c r="BK176" s="401"/>
      <c r="BL176" s="401"/>
      <c r="BM176" s="401"/>
      <c r="BN176" s="401"/>
      <c r="BO176" s="401"/>
      <c r="BP176" s="401"/>
      <c r="BQ176" s="401"/>
      <c r="BR176" s="401"/>
      <c r="BS176" s="401"/>
      <c r="BT176" s="401"/>
      <c r="BU176" s="401"/>
      <c r="BV176" s="401"/>
      <c r="BW176" s="401"/>
      <c r="BX176" s="401"/>
      <c r="BY176" s="401"/>
      <c r="BZ176" s="401"/>
      <c r="CA176" s="401"/>
      <c r="CB176" s="401"/>
      <c r="CC176" s="401"/>
      <c r="CD176" s="401"/>
      <c r="CE176" s="401"/>
      <c r="CF176" s="401"/>
      <c r="CG176" s="401"/>
      <c r="CH176" s="401"/>
      <c r="CI176" s="401"/>
      <c r="CJ176" s="401"/>
      <c r="CK176" s="401"/>
      <c r="CL176" s="401"/>
      <c r="CM176" s="401"/>
      <c r="CN176" s="401"/>
      <c r="CO176" s="401"/>
      <c r="CP176" s="401"/>
      <c r="CQ176" s="401"/>
      <c r="CR176" s="401"/>
      <c r="CS176" s="401"/>
      <c r="CT176" s="401"/>
      <c r="CU176" s="401"/>
      <c r="CV176" s="401"/>
      <c r="CW176" s="401"/>
      <c r="CX176" s="401"/>
      <c r="CY176" s="401"/>
      <c r="CZ176" s="401"/>
      <c r="DA176" s="401"/>
    </row>
    <row r="177" spans="1:105" s="124" customFormat="1" ht="14.25">
      <c r="A177" s="402"/>
      <c r="B177" s="402"/>
      <c r="C177" s="402"/>
      <c r="D177" s="402"/>
      <c r="E177" s="402"/>
      <c r="F177" s="402"/>
      <c r="G177" s="402"/>
      <c r="H177" s="415" t="s">
        <v>193</v>
      </c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15"/>
      <c r="AA177" s="415"/>
      <c r="AB177" s="415"/>
      <c r="AC177" s="415"/>
      <c r="AD177" s="415"/>
      <c r="AE177" s="415"/>
      <c r="AF177" s="415"/>
      <c r="AG177" s="415"/>
      <c r="AH177" s="415"/>
      <c r="AI177" s="415"/>
      <c r="AJ177" s="415"/>
      <c r="AK177" s="415"/>
      <c r="AL177" s="415"/>
      <c r="AM177" s="415"/>
      <c r="AN177" s="415"/>
      <c r="AO177" s="415"/>
      <c r="AP177" s="415"/>
      <c r="AQ177" s="415"/>
      <c r="AR177" s="415"/>
      <c r="AS177" s="415"/>
      <c r="AT177" s="415"/>
      <c r="AU177" s="415"/>
      <c r="AV177" s="415"/>
      <c r="AW177" s="415"/>
      <c r="AX177" s="415"/>
      <c r="AY177" s="415"/>
      <c r="AZ177" s="415"/>
      <c r="BA177" s="415"/>
      <c r="BB177" s="415"/>
      <c r="BC177" s="416"/>
      <c r="BD177" s="406" t="s">
        <v>175</v>
      </c>
      <c r="BE177" s="406"/>
      <c r="BF177" s="406"/>
      <c r="BG177" s="406"/>
      <c r="BH177" s="406"/>
      <c r="BI177" s="406"/>
      <c r="BJ177" s="406"/>
      <c r="BK177" s="406"/>
      <c r="BL177" s="406"/>
      <c r="BM177" s="406"/>
      <c r="BN177" s="406"/>
      <c r="BO177" s="406"/>
      <c r="BP177" s="406"/>
      <c r="BQ177" s="406"/>
      <c r="BR177" s="406"/>
      <c r="BS177" s="406"/>
      <c r="BT177" s="406" t="s">
        <v>175</v>
      </c>
      <c r="BU177" s="406"/>
      <c r="BV177" s="406"/>
      <c r="BW177" s="406"/>
      <c r="BX177" s="406"/>
      <c r="BY177" s="406"/>
      <c r="BZ177" s="406"/>
      <c r="CA177" s="406"/>
      <c r="CB177" s="406"/>
      <c r="CC177" s="406"/>
      <c r="CD177" s="406"/>
      <c r="CE177" s="406"/>
      <c r="CF177" s="406"/>
      <c r="CG177" s="406"/>
      <c r="CH177" s="406"/>
      <c r="CI177" s="406"/>
      <c r="CJ177" s="406" t="s">
        <v>175</v>
      </c>
      <c r="CK177" s="406"/>
      <c r="CL177" s="406"/>
      <c r="CM177" s="406"/>
      <c r="CN177" s="406"/>
      <c r="CO177" s="406"/>
      <c r="CP177" s="406"/>
      <c r="CQ177" s="406"/>
      <c r="CR177" s="406"/>
      <c r="CS177" s="406"/>
      <c r="CT177" s="406"/>
      <c r="CU177" s="406"/>
      <c r="CV177" s="406"/>
      <c r="CW177" s="406"/>
      <c r="CX177" s="406"/>
      <c r="CY177" s="406"/>
      <c r="CZ177" s="406"/>
      <c r="DA177" s="406"/>
    </row>
    <row r="178" spans="1:105" s="124" customFormat="1" ht="1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</row>
    <row r="179" spans="1:105" s="124" customFormat="1" ht="26.25" customHeight="1">
      <c r="A179" s="428" t="s">
        <v>327</v>
      </c>
      <c r="B179" s="428"/>
      <c r="C179" s="428"/>
      <c r="D179" s="428"/>
      <c r="E179" s="428"/>
      <c r="F179" s="428"/>
      <c r="G179" s="428"/>
      <c r="H179" s="428"/>
      <c r="I179" s="428"/>
      <c r="J179" s="428"/>
      <c r="K179" s="428"/>
      <c r="L179" s="428"/>
      <c r="M179" s="428"/>
      <c r="N179" s="428"/>
      <c r="O179" s="428"/>
      <c r="P179" s="428"/>
      <c r="Q179" s="428"/>
      <c r="R179" s="428"/>
      <c r="S179" s="428"/>
      <c r="T179" s="428"/>
      <c r="U179" s="428"/>
      <c r="V179" s="428"/>
      <c r="W179" s="428"/>
      <c r="X179" s="428"/>
      <c r="Y179" s="428"/>
      <c r="Z179" s="428"/>
      <c r="AA179" s="428"/>
      <c r="AB179" s="428"/>
      <c r="AC179" s="428"/>
      <c r="AD179" s="428"/>
      <c r="AE179" s="428"/>
      <c r="AF179" s="428"/>
      <c r="AG179" s="428"/>
      <c r="AH179" s="428"/>
      <c r="AI179" s="428"/>
      <c r="AJ179" s="428"/>
      <c r="AK179" s="428"/>
      <c r="AL179" s="428"/>
      <c r="AM179" s="428"/>
      <c r="AN179" s="428"/>
      <c r="AO179" s="428"/>
      <c r="AP179" s="428"/>
      <c r="AQ179" s="428"/>
      <c r="AR179" s="428"/>
      <c r="AS179" s="428"/>
      <c r="AT179" s="428"/>
      <c r="AU179" s="428"/>
      <c r="AV179" s="428"/>
      <c r="AW179" s="428"/>
      <c r="AX179" s="428"/>
      <c r="AY179" s="428"/>
      <c r="AZ179" s="428"/>
      <c r="BA179" s="428"/>
      <c r="BB179" s="428"/>
      <c r="BC179" s="428"/>
      <c r="BD179" s="428"/>
      <c r="BE179" s="428"/>
      <c r="BF179" s="428"/>
      <c r="BG179" s="428"/>
      <c r="BH179" s="428"/>
      <c r="BI179" s="428"/>
      <c r="BJ179" s="428"/>
      <c r="BK179" s="428"/>
      <c r="BL179" s="428"/>
      <c r="BM179" s="428"/>
      <c r="BN179" s="428"/>
      <c r="BO179" s="428"/>
      <c r="BP179" s="428"/>
      <c r="BQ179" s="428"/>
      <c r="BR179" s="428"/>
      <c r="BS179" s="428"/>
      <c r="BT179" s="428"/>
      <c r="BU179" s="428"/>
      <c r="BV179" s="428"/>
      <c r="BW179" s="428"/>
      <c r="BX179" s="428"/>
      <c r="BY179" s="428"/>
      <c r="BZ179" s="428"/>
      <c r="CA179" s="428"/>
      <c r="CB179" s="428"/>
      <c r="CC179" s="428"/>
      <c r="CD179" s="428"/>
      <c r="CE179" s="428"/>
      <c r="CF179" s="428"/>
      <c r="CG179" s="428"/>
      <c r="CH179" s="428"/>
      <c r="CI179" s="428"/>
      <c r="CJ179" s="428"/>
      <c r="CK179" s="428"/>
      <c r="CL179" s="428"/>
      <c r="CM179" s="428"/>
      <c r="CN179" s="428"/>
      <c r="CO179" s="428"/>
      <c r="CP179" s="428"/>
      <c r="CQ179" s="428"/>
      <c r="CR179" s="428"/>
      <c r="CS179" s="428"/>
      <c r="CT179" s="428"/>
      <c r="CU179" s="428"/>
      <c r="CV179" s="428"/>
      <c r="CW179" s="428"/>
      <c r="CX179" s="428"/>
      <c r="CY179" s="428"/>
      <c r="CZ179" s="428"/>
      <c r="DA179" s="428"/>
    </row>
    <row r="180" spans="1:105" s="124" customFormat="1" ht="1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</row>
    <row r="181" spans="1:105" s="124" customFormat="1" ht="44.25" customHeight="1">
      <c r="A181" s="437" t="s">
        <v>64</v>
      </c>
      <c r="B181" s="438"/>
      <c r="C181" s="438"/>
      <c r="D181" s="438"/>
      <c r="E181" s="438"/>
      <c r="F181" s="438"/>
      <c r="G181" s="439"/>
      <c r="H181" s="437" t="s">
        <v>234</v>
      </c>
      <c r="I181" s="438"/>
      <c r="J181" s="438"/>
      <c r="K181" s="438"/>
      <c r="L181" s="438"/>
      <c r="M181" s="438"/>
      <c r="N181" s="438"/>
      <c r="O181" s="438"/>
      <c r="P181" s="438"/>
      <c r="Q181" s="438"/>
      <c r="R181" s="438"/>
      <c r="S181" s="438"/>
      <c r="T181" s="438"/>
      <c r="U181" s="438"/>
      <c r="V181" s="438"/>
      <c r="W181" s="438"/>
      <c r="X181" s="438"/>
      <c r="Y181" s="438"/>
      <c r="Z181" s="438"/>
      <c r="AA181" s="438"/>
      <c r="AB181" s="438"/>
      <c r="AC181" s="438"/>
      <c r="AD181" s="438"/>
      <c r="AE181" s="438"/>
      <c r="AF181" s="438"/>
      <c r="AG181" s="438"/>
      <c r="AH181" s="438"/>
      <c r="AI181" s="438"/>
      <c r="AJ181" s="438"/>
      <c r="AK181" s="438"/>
      <c r="AL181" s="438"/>
      <c r="AM181" s="438"/>
      <c r="AN181" s="438"/>
      <c r="AO181" s="438"/>
      <c r="AP181" s="438"/>
      <c r="AQ181" s="438"/>
      <c r="AR181" s="438"/>
      <c r="AS181" s="438"/>
      <c r="AT181" s="438"/>
      <c r="AU181" s="438"/>
      <c r="AV181" s="438"/>
      <c r="AW181" s="438"/>
      <c r="AX181" s="438"/>
      <c r="AY181" s="438"/>
      <c r="AZ181" s="438"/>
      <c r="BA181" s="438"/>
      <c r="BB181" s="438"/>
      <c r="BC181" s="439"/>
      <c r="BD181" s="437" t="s">
        <v>257</v>
      </c>
      <c r="BE181" s="438"/>
      <c r="BF181" s="438"/>
      <c r="BG181" s="438"/>
      <c r="BH181" s="438"/>
      <c r="BI181" s="438"/>
      <c r="BJ181" s="438"/>
      <c r="BK181" s="438"/>
      <c r="BL181" s="438"/>
      <c r="BM181" s="438"/>
      <c r="BN181" s="438"/>
      <c r="BO181" s="438"/>
      <c r="BP181" s="438"/>
      <c r="BQ181" s="438"/>
      <c r="BR181" s="438"/>
      <c r="BS181" s="439"/>
      <c r="BT181" s="437" t="s">
        <v>258</v>
      </c>
      <c r="BU181" s="438"/>
      <c r="BV181" s="438"/>
      <c r="BW181" s="438"/>
      <c r="BX181" s="438"/>
      <c r="BY181" s="438"/>
      <c r="BZ181" s="438"/>
      <c r="CA181" s="438"/>
      <c r="CB181" s="438"/>
      <c r="CC181" s="438"/>
      <c r="CD181" s="438"/>
      <c r="CE181" s="438"/>
      <c r="CF181" s="438"/>
      <c r="CG181" s="438"/>
      <c r="CH181" s="438"/>
      <c r="CI181" s="439"/>
      <c r="CJ181" s="437" t="s">
        <v>259</v>
      </c>
      <c r="CK181" s="438"/>
      <c r="CL181" s="438"/>
      <c r="CM181" s="438"/>
      <c r="CN181" s="438"/>
      <c r="CO181" s="438"/>
      <c r="CP181" s="438"/>
      <c r="CQ181" s="438"/>
      <c r="CR181" s="438"/>
      <c r="CS181" s="438"/>
      <c r="CT181" s="438"/>
      <c r="CU181" s="438"/>
      <c r="CV181" s="438"/>
      <c r="CW181" s="438"/>
      <c r="CX181" s="438"/>
      <c r="CY181" s="438"/>
      <c r="CZ181" s="438"/>
      <c r="DA181" s="439"/>
    </row>
    <row r="182" spans="1:105" s="124" customFormat="1" ht="14.25">
      <c r="A182" s="436">
        <v>1</v>
      </c>
      <c r="B182" s="436"/>
      <c r="C182" s="436"/>
      <c r="D182" s="436"/>
      <c r="E182" s="436"/>
      <c r="F182" s="436"/>
      <c r="G182" s="436"/>
      <c r="H182" s="436">
        <v>2</v>
      </c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436"/>
      <c r="W182" s="436"/>
      <c r="X182" s="436"/>
      <c r="Y182" s="436"/>
      <c r="Z182" s="436"/>
      <c r="AA182" s="436"/>
      <c r="AB182" s="436"/>
      <c r="AC182" s="436"/>
      <c r="AD182" s="436"/>
      <c r="AE182" s="436"/>
      <c r="AF182" s="436"/>
      <c r="AG182" s="436"/>
      <c r="AH182" s="436"/>
      <c r="AI182" s="436"/>
      <c r="AJ182" s="436"/>
      <c r="AK182" s="436"/>
      <c r="AL182" s="436"/>
      <c r="AM182" s="436"/>
      <c r="AN182" s="436"/>
      <c r="AO182" s="436"/>
      <c r="AP182" s="436"/>
      <c r="AQ182" s="436"/>
      <c r="AR182" s="436"/>
      <c r="AS182" s="436"/>
      <c r="AT182" s="436"/>
      <c r="AU182" s="436"/>
      <c r="AV182" s="436"/>
      <c r="AW182" s="436"/>
      <c r="AX182" s="436"/>
      <c r="AY182" s="436"/>
      <c r="AZ182" s="436"/>
      <c r="BA182" s="436"/>
      <c r="BB182" s="436"/>
      <c r="BC182" s="436"/>
      <c r="BD182" s="436">
        <v>3</v>
      </c>
      <c r="BE182" s="436"/>
      <c r="BF182" s="436"/>
      <c r="BG182" s="436"/>
      <c r="BH182" s="436"/>
      <c r="BI182" s="436"/>
      <c r="BJ182" s="436"/>
      <c r="BK182" s="436"/>
      <c r="BL182" s="436"/>
      <c r="BM182" s="436"/>
      <c r="BN182" s="436"/>
      <c r="BO182" s="436"/>
      <c r="BP182" s="436"/>
      <c r="BQ182" s="436"/>
      <c r="BR182" s="436"/>
      <c r="BS182" s="436"/>
      <c r="BT182" s="436">
        <v>4</v>
      </c>
      <c r="BU182" s="436"/>
      <c r="BV182" s="436"/>
      <c r="BW182" s="436"/>
      <c r="BX182" s="436"/>
      <c r="BY182" s="436"/>
      <c r="BZ182" s="436"/>
      <c r="CA182" s="436"/>
      <c r="CB182" s="436"/>
      <c r="CC182" s="436"/>
      <c r="CD182" s="436"/>
      <c r="CE182" s="436"/>
      <c r="CF182" s="436"/>
      <c r="CG182" s="436"/>
      <c r="CH182" s="436"/>
      <c r="CI182" s="436"/>
      <c r="CJ182" s="436">
        <v>5</v>
      </c>
      <c r="CK182" s="436"/>
      <c r="CL182" s="436"/>
      <c r="CM182" s="436"/>
      <c r="CN182" s="436"/>
      <c r="CO182" s="436"/>
      <c r="CP182" s="436"/>
      <c r="CQ182" s="436"/>
      <c r="CR182" s="436"/>
      <c r="CS182" s="436"/>
      <c r="CT182" s="436"/>
      <c r="CU182" s="436"/>
      <c r="CV182" s="436"/>
      <c r="CW182" s="436"/>
      <c r="CX182" s="436"/>
      <c r="CY182" s="436"/>
      <c r="CZ182" s="436"/>
      <c r="DA182" s="436"/>
    </row>
    <row r="183" spans="1:105" s="124" customFormat="1" ht="14.25">
      <c r="A183" s="402"/>
      <c r="B183" s="402"/>
      <c r="C183" s="402"/>
      <c r="D183" s="402"/>
      <c r="E183" s="402"/>
      <c r="F183" s="402"/>
      <c r="G183" s="402"/>
      <c r="H183" s="415" t="s">
        <v>193</v>
      </c>
      <c r="I183" s="415"/>
      <c r="J183" s="415"/>
      <c r="K183" s="415"/>
      <c r="L183" s="415"/>
      <c r="M183" s="415"/>
      <c r="N183" s="415"/>
      <c r="O183" s="415"/>
      <c r="P183" s="415"/>
      <c r="Q183" s="415"/>
      <c r="R183" s="415"/>
      <c r="S183" s="415"/>
      <c r="T183" s="415"/>
      <c r="U183" s="415"/>
      <c r="V183" s="415"/>
      <c r="W183" s="415"/>
      <c r="X183" s="415"/>
      <c r="Y183" s="415"/>
      <c r="Z183" s="415"/>
      <c r="AA183" s="415"/>
      <c r="AB183" s="415"/>
      <c r="AC183" s="415"/>
      <c r="AD183" s="415"/>
      <c r="AE183" s="415"/>
      <c r="AF183" s="415"/>
      <c r="AG183" s="415"/>
      <c r="AH183" s="415"/>
      <c r="AI183" s="415"/>
      <c r="AJ183" s="415"/>
      <c r="AK183" s="415"/>
      <c r="AL183" s="415"/>
      <c r="AM183" s="415"/>
      <c r="AN183" s="415"/>
      <c r="AO183" s="415"/>
      <c r="AP183" s="415"/>
      <c r="AQ183" s="415"/>
      <c r="AR183" s="415"/>
      <c r="AS183" s="415"/>
      <c r="AT183" s="415"/>
      <c r="AU183" s="415"/>
      <c r="AV183" s="415"/>
      <c r="AW183" s="415"/>
      <c r="AX183" s="415"/>
      <c r="AY183" s="415"/>
      <c r="AZ183" s="415"/>
      <c r="BA183" s="415"/>
      <c r="BB183" s="415"/>
      <c r="BC183" s="416"/>
      <c r="BD183" s="406" t="s">
        <v>175</v>
      </c>
      <c r="BE183" s="406"/>
      <c r="BF183" s="406"/>
      <c r="BG183" s="406"/>
      <c r="BH183" s="406"/>
      <c r="BI183" s="406"/>
      <c r="BJ183" s="406"/>
      <c r="BK183" s="406"/>
      <c r="BL183" s="406"/>
      <c r="BM183" s="406"/>
      <c r="BN183" s="406"/>
      <c r="BO183" s="406"/>
      <c r="BP183" s="406"/>
      <c r="BQ183" s="406"/>
      <c r="BR183" s="406"/>
      <c r="BS183" s="406"/>
      <c r="BT183" s="406" t="s">
        <v>175</v>
      </c>
      <c r="BU183" s="406"/>
      <c r="BV183" s="406"/>
      <c r="BW183" s="406"/>
      <c r="BX183" s="406"/>
      <c r="BY183" s="406"/>
      <c r="BZ183" s="406"/>
      <c r="CA183" s="406"/>
      <c r="CB183" s="406"/>
      <c r="CC183" s="406"/>
      <c r="CD183" s="406"/>
      <c r="CE183" s="406"/>
      <c r="CF183" s="406"/>
      <c r="CG183" s="406"/>
      <c r="CH183" s="406"/>
      <c r="CI183" s="406"/>
      <c r="CJ183" s="407">
        <f>CJ191+CJ201+CJ208+CJ217+CJ225</f>
        <v>281217.70999999996</v>
      </c>
      <c r="CK183" s="407"/>
      <c r="CL183" s="407"/>
      <c r="CM183" s="407"/>
      <c r="CN183" s="407"/>
      <c r="CO183" s="407"/>
      <c r="CP183" s="407"/>
      <c r="CQ183" s="407"/>
      <c r="CR183" s="407"/>
      <c r="CS183" s="407"/>
      <c r="CT183" s="407"/>
      <c r="CU183" s="407"/>
      <c r="CV183" s="407"/>
      <c r="CW183" s="407"/>
      <c r="CX183" s="407"/>
      <c r="CY183" s="407"/>
      <c r="CZ183" s="407"/>
      <c r="DA183" s="407"/>
    </row>
    <row r="184" spans="1:105" s="124" customFormat="1" ht="14.25">
      <c r="A184" s="133"/>
      <c r="B184" s="133"/>
      <c r="C184" s="133"/>
      <c r="D184" s="133"/>
      <c r="E184" s="133"/>
      <c r="F184" s="133"/>
      <c r="G184" s="133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</row>
    <row r="185" spans="1:105" s="124" customFormat="1" ht="33" customHeight="1">
      <c r="A185" s="408" t="s">
        <v>328</v>
      </c>
      <c r="B185" s="408"/>
      <c r="C185" s="408"/>
      <c r="D185" s="408"/>
      <c r="E185" s="408"/>
      <c r="F185" s="408"/>
      <c r="G185" s="408"/>
      <c r="H185" s="408"/>
      <c r="I185" s="408"/>
      <c r="J185" s="408"/>
      <c r="K185" s="408"/>
      <c r="L185" s="408"/>
      <c r="M185" s="408"/>
      <c r="N185" s="408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  <c r="AO185" s="408"/>
      <c r="AP185" s="408"/>
      <c r="AQ185" s="408"/>
      <c r="AR185" s="408"/>
      <c r="AS185" s="408"/>
      <c r="AT185" s="408"/>
      <c r="AU185" s="408"/>
      <c r="AV185" s="408"/>
      <c r="AW185" s="408"/>
      <c r="AX185" s="408"/>
      <c r="AY185" s="408"/>
      <c r="AZ185" s="408"/>
      <c r="BA185" s="408"/>
      <c r="BB185" s="408"/>
      <c r="BC185" s="408"/>
      <c r="BD185" s="408"/>
      <c r="BE185" s="408"/>
      <c r="BF185" s="408"/>
      <c r="BG185" s="408"/>
      <c r="BH185" s="408"/>
      <c r="BI185" s="408"/>
      <c r="BJ185" s="408"/>
      <c r="BK185" s="408"/>
      <c r="BL185" s="408"/>
      <c r="BM185" s="408"/>
      <c r="BN185" s="408"/>
      <c r="BO185" s="408"/>
      <c r="BP185" s="408"/>
      <c r="BQ185" s="408"/>
      <c r="BR185" s="408"/>
      <c r="BS185" s="408"/>
      <c r="BT185" s="408"/>
      <c r="BU185" s="408"/>
      <c r="BV185" s="408"/>
      <c r="BW185" s="408"/>
      <c r="BX185" s="408"/>
      <c r="BY185" s="408"/>
      <c r="BZ185" s="408"/>
      <c r="CA185" s="408"/>
      <c r="CB185" s="408"/>
      <c r="CC185" s="408"/>
      <c r="CD185" s="408"/>
      <c r="CE185" s="408"/>
      <c r="CF185" s="408"/>
      <c r="CG185" s="408"/>
      <c r="CH185" s="408"/>
      <c r="CI185" s="408"/>
      <c r="CJ185" s="408"/>
      <c r="CK185" s="408"/>
      <c r="CL185" s="408"/>
      <c r="CM185" s="408"/>
      <c r="CN185" s="408"/>
      <c r="CO185" s="408"/>
      <c r="CP185" s="408"/>
      <c r="CQ185" s="408"/>
      <c r="CR185" s="408"/>
      <c r="CS185" s="408"/>
      <c r="CT185" s="408"/>
      <c r="CU185" s="408"/>
      <c r="CV185" s="408"/>
      <c r="CW185" s="408"/>
      <c r="CX185" s="408"/>
      <c r="CY185" s="408"/>
      <c r="CZ185" s="408"/>
      <c r="DA185" s="408"/>
    </row>
    <row r="186" spans="1:105" s="124" customFormat="1" ht="14.25">
      <c r="A186" s="133"/>
      <c r="B186" s="133"/>
      <c r="C186" s="133"/>
      <c r="D186" s="133"/>
      <c r="E186" s="133"/>
      <c r="F186" s="133"/>
      <c r="G186" s="133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</row>
    <row r="187" spans="1:105" s="124" customFormat="1" ht="14.25">
      <c r="A187" s="402" t="s">
        <v>42</v>
      </c>
      <c r="B187" s="402"/>
      <c r="C187" s="402"/>
      <c r="D187" s="402"/>
      <c r="E187" s="402"/>
      <c r="F187" s="402"/>
      <c r="G187" s="402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/>
      <c r="AQ187" s="400"/>
      <c r="AR187" s="400"/>
      <c r="AS187" s="400"/>
      <c r="AT187" s="400"/>
      <c r="AU187" s="400"/>
      <c r="AV187" s="400"/>
      <c r="AW187" s="400"/>
      <c r="AX187" s="400"/>
      <c r="AY187" s="400"/>
      <c r="AZ187" s="400"/>
      <c r="BA187" s="400"/>
      <c r="BB187" s="400"/>
      <c r="BC187" s="400"/>
      <c r="BD187" s="401" t="s">
        <v>329</v>
      </c>
      <c r="BE187" s="401"/>
      <c r="BF187" s="401"/>
      <c r="BG187" s="401"/>
      <c r="BH187" s="401"/>
      <c r="BI187" s="401"/>
      <c r="BJ187" s="401"/>
      <c r="BK187" s="401"/>
      <c r="BL187" s="401"/>
      <c r="BM187" s="401"/>
      <c r="BN187" s="401"/>
      <c r="BO187" s="401"/>
      <c r="BP187" s="401"/>
      <c r="BQ187" s="401"/>
      <c r="BR187" s="401"/>
      <c r="BS187" s="401"/>
      <c r="BT187" s="401"/>
      <c r="BU187" s="401"/>
      <c r="BV187" s="401"/>
      <c r="BW187" s="401"/>
      <c r="BX187" s="401"/>
      <c r="BY187" s="401"/>
      <c r="BZ187" s="401"/>
      <c r="CA187" s="401"/>
      <c r="CB187" s="401"/>
      <c r="CC187" s="401"/>
      <c r="CD187" s="401"/>
      <c r="CE187" s="401"/>
      <c r="CF187" s="401"/>
      <c r="CG187" s="401"/>
      <c r="CH187" s="401"/>
      <c r="CI187" s="401"/>
      <c r="CJ187" s="404">
        <v>0</v>
      </c>
      <c r="CK187" s="404"/>
      <c r="CL187" s="404"/>
      <c r="CM187" s="404"/>
      <c r="CN187" s="404"/>
      <c r="CO187" s="404"/>
      <c r="CP187" s="404"/>
      <c r="CQ187" s="404"/>
      <c r="CR187" s="404"/>
      <c r="CS187" s="404"/>
      <c r="CT187" s="404"/>
      <c r="CU187" s="404"/>
      <c r="CV187" s="404"/>
      <c r="CW187" s="404"/>
      <c r="CX187" s="404"/>
      <c r="CY187" s="404"/>
      <c r="CZ187" s="404"/>
      <c r="DA187" s="404"/>
    </row>
    <row r="188" spans="1:105" s="124" customFormat="1" ht="14.25">
      <c r="A188" s="402" t="s">
        <v>215</v>
      </c>
      <c r="B188" s="402"/>
      <c r="C188" s="402"/>
      <c r="D188" s="402"/>
      <c r="E188" s="402"/>
      <c r="F188" s="402"/>
      <c r="G188" s="402"/>
      <c r="H188" s="400"/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0"/>
      <c r="AG188" s="400"/>
      <c r="AH188" s="400"/>
      <c r="AI188" s="400"/>
      <c r="AJ188" s="400"/>
      <c r="AK188" s="400"/>
      <c r="AL188" s="400"/>
      <c r="AM188" s="400"/>
      <c r="AN188" s="400"/>
      <c r="AO188" s="400"/>
      <c r="AP188" s="400"/>
      <c r="AQ188" s="400"/>
      <c r="AR188" s="400"/>
      <c r="AS188" s="400"/>
      <c r="AT188" s="400"/>
      <c r="AU188" s="400"/>
      <c r="AV188" s="400"/>
      <c r="AW188" s="400"/>
      <c r="AX188" s="400"/>
      <c r="AY188" s="400"/>
      <c r="AZ188" s="400"/>
      <c r="BA188" s="400"/>
      <c r="BB188" s="400"/>
      <c r="BC188" s="400"/>
      <c r="BD188" s="401" t="s">
        <v>329</v>
      </c>
      <c r="BE188" s="401"/>
      <c r="BF188" s="401"/>
      <c r="BG188" s="401"/>
      <c r="BH188" s="401"/>
      <c r="BI188" s="401"/>
      <c r="BJ188" s="401"/>
      <c r="BK188" s="401"/>
      <c r="BL188" s="401"/>
      <c r="BM188" s="401"/>
      <c r="BN188" s="401"/>
      <c r="BO188" s="401"/>
      <c r="BP188" s="401"/>
      <c r="BQ188" s="401"/>
      <c r="BR188" s="401"/>
      <c r="BS188" s="401"/>
      <c r="BT188" s="401"/>
      <c r="BU188" s="401"/>
      <c r="BV188" s="401"/>
      <c r="BW188" s="401"/>
      <c r="BX188" s="401"/>
      <c r="BY188" s="401"/>
      <c r="BZ188" s="401"/>
      <c r="CA188" s="401"/>
      <c r="CB188" s="401"/>
      <c r="CC188" s="401"/>
      <c r="CD188" s="401"/>
      <c r="CE188" s="401"/>
      <c r="CF188" s="401"/>
      <c r="CG188" s="401"/>
      <c r="CH188" s="401"/>
      <c r="CI188" s="401"/>
      <c r="CJ188" s="404">
        <v>0</v>
      </c>
      <c r="CK188" s="404"/>
      <c r="CL188" s="404"/>
      <c r="CM188" s="404"/>
      <c r="CN188" s="404"/>
      <c r="CO188" s="404"/>
      <c r="CP188" s="404"/>
      <c r="CQ188" s="404"/>
      <c r="CR188" s="404"/>
      <c r="CS188" s="404"/>
      <c r="CT188" s="404"/>
      <c r="CU188" s="404"/>
      <c r="CV188" s="404"/>
      <c r="CW188" s="404"/>
      <c r="CX188" s="404"/>
      <c r="CY188" s="404"/>
      <c r="CZ188" s="404"/>
      <c r="DA188" s="404"/>
    </row>
    <row r="189" spans="1:105" s="124" customFormat="1" ht="14.25">
      <c r="A189" s="402" t="s">
        <v>226</v>
      </c>
      <c r="B189" s="402"/>
      <c r="C189" s="402"/>
      <c r="D189" s="402"/>
      <c r="E189" s="402"/>
      <c r="F189" s="402"/>
      <c r="G189" s="402"/>
      <c r="H189" s="400"/>
      <c r="I189" s="400"/>
      <c r="J189" s="400"/>
      <c r="K189" s="400"/>
      <c r="L189" s="400"/>
      <c r="M189" s="400"/>
      <c r="N189" s="400"/>
      <c r="O189" s="400"/>
      <c r="P189" s="400"/>
      <c r="Q189" s="400"/>
      <c r="R189" s="400"/>
      <c r="S189" s="400"/>
      <c r="T189" s="400"/>
      <c r="U189" s="400"/>
      <c r="V189" s="400"/>
      <c r="W189" s="400"/>
      <c r="X189" s="400"/>
      <c r="Y189" s="400"/>
      <c r="Z189" s="400"/>
      <c r="AA189" s="400"/>
      <c r="AB189" s="400"/>
      <c r="AC189" s="400"/>
      <c r="AD189" s="400"/>
      <c r="AE189" s="400"/>
      <c r="AF189" s="400"/>
      <c r="AG189" s="400"/>
      <c r="AH189" s="400"/>
      <c r="AI189" s="400"/>
      <c r="AJ189" s="400"/>
      <c r="AK189" s="400"/>
      <c r="AL189" s="400"/>
      <c r="AM189" s="400"/>
      <c r="AN189" s="400"/>
      <c r="AO189" s="400"/>
      <c r="AP189" s="400"/>
      <c r="AQ189" s="400"/>
      <c r="AR189" s="400"/>
      <c r="AS189" s="400"/>
      <c r="AT189" s="400"/>
      <c r="AU189" s="400"/>
      <c r="AV189" s="400"/>
      <c r="AW189" s="400"/>
      <c r="AX189" s="400"/>
      <c r="AY189" s="400"/>
      <c r="AZ189" s="400"/>
      <c r="BA189" s="400"/>
      <c r="BB189" s="400"/>
      <c r="BC189" s="400"/>
      <c r="BD189" s="401" t="s">
        <v>329</v>
      </c>
      <c r="BE189" s="401"/>
      <c r="BF189" s="401"/>
      <c r="BG189" s="401"/>
      <c r="BH189" s="401"/>
      <c r="BI189" s="401"/>
      <c r="BJ189" s="401"/>
      <c r="BK189" s="401"/>
      <c r="BL189" s="401"/>
      <c r="BM189" s="401"/>
      <c r="BN189" s="401"/>
      <c r="BO189" s="401"/>
      <c r="BP189" s="401"/>
      <c r="BQ189" s="401"/>
      <c r="BR189" s="401"/>
      <c r="BS189" s="401"/>
      <c r="BT189" s="401"/>
      <c r="BU189" s="401"/>
      <c r="BV189" s="401"/>
      <c r="BW189" s="401"/>
      <c r="BX189" s="401"/>
      <c r="BY189" s="401"/>
      <c r="BZ189" s="401"/>
      <c r="CA189" s="401"/>
      <c r="CB189" s="401"/>
      <c r="CC189" s="401"/>
      <c r="CD189" s="401"/>
      <c r="CE189" s="401"/>
      <c r="CF189" s="401"/>
      <c r="CG189" s="401"/>
      <c r="CH189" s="401"/>
      <c r="CI189" s="401"/>
      <c r="CJ189" s="404">
        <v>0</v>
      </c>
      <c r="CK189" s="404"/>
      <c r="CL189" s="404"/>
      <c r="CM189" s="404"/>
      <c r="CN189" s="404"/>
      <c r="CO189" s="404"/>
      <c r="CP189" s="404"/>
      <c r="CQ189" s="404"/>
      <c r="CR189" s="404"/>
      <c r="CS189" s="404"/>
      <c r="CT189" s="404"/>
      <c r="CU189" s="404"/>
      <c r="CV189" s="404"/>
      <c r="CW189" s="404"/>
      <c r="CX189" s="404"/>
      <c r="CY189" s="404"/>
      <c r="CZ189" s="404"/>
      <c r="DA189" s="404"/>
    </row>
    <row r="190" spans="1:105" s="124" customFormat="1" ht="14.25">
      <c r="A190" s="399"/>
      <c r="B190" s="399"/>
      <c r="C190" s="399"/>
      <c r="D190" s="399"/>
      <c r="E190" s="399"/>
      <c r="F190" s="399"/>
      <c r="G190" s="399"/>
      <c r="H190" s="400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400"/>
      <c r="AP190" s="400"/>
      <c r="AQ190" s="400"/>
      <c r="AR190" s="400"/>
      <c r="AS190" s="400"/>
      <c r="AT190" s="400"/>
      <c r="AU190" s="400"/>
      <c r="AV190" s="400"/>
      <c r="AW190" s="400"/>
      <c r="AX190" s="400"/>
      <c r="AY190" s="400"/>
      <c r="AZ190" s="400"/>
      <c r="BA190" s="400"/>
      <c r="BB190" s="400"/>
      <c r="BC190" s="400"/>
      <c r="BD190" s="401"/>
      <c r="BE190" s="401"/>
      <c r="BF190" s="401"/>
      <c r="BG190" s="401"/>
      <c r="BH190" s="401"/>
      <c r="BI190" s="401"/>
      <c r="BJ190" s="401"/>
      <c r="BK190" s="401"/>
      <c r="BL190" s="401"/>
      <c r="BM190" s="401"/>
      <c r="BN190" s="401"/>
      <c r="BO190" s="401"/>
      <c r="BP190" s="401"/>
      <c r="BQ190" s="401"/>
      <c r="BR190" s="401"/>
      <c r="BS190" s="401"/>
      <c r="BT190" s="401"/>
      <c r="BU190" s="401"/>
      <c r="BV190" s="401"/>
      <c r="BW190" s="401"/>
      <c r="BX190" s="401"/>
      <c r="BY190" s="401"/>
      <c r="BZ190" s="401"/>
      <c r="CA190" s="401"/>
      <c r="CB190" s="401"/>
      <c r="CC190" s="401"/>
      <c r="CD190" s="401"/>
      <c r="CE190" s="401"/>
      <c r="CF190" s="401"/>
      <c r="CG190" s="401"/>
      <c r="CH190" s="401"/>
      <c r="CI190" s="401"/>
      <c r="CJ190" s="404">
        <v>0</v>
      </c>
      <c r="CK190" s="404"/>
      <c r="CL190" s="404"/>
      <c r="CM190" s="404"/>
      <c r="CN190" s="404"/>
      <c r="CO190" s="404"/>
      <c r="CP190" s="404"/>
      <c r="CQ190" s="404"/>
      <c r="CR190" s="404"/>
      <c r="CS190" s="404"/>
      <c r="CT190" s="404"/>
      <c r="CU190" s="404"/>
      <c r="CV190" s="404"/>
      <c r="CW190" s="404"/>
      <c r="CX190" s="404"/>
      <c r="CY190" s="404"/>
      <c r="CZ190" s="404"/>
      <c r="DA190" s="404"/>
    </row>
    <row r="191" spans="1:105" s="124" customFormat="1" ht="14.25">
      <c r="A191" s="402"/>
      <c r="B191" s="402"/>
      <c r="C191" s="402"/>
      <c r="D191" s="402"/>
      <c r="E191" s="402"/>
      <c r="F191" s="402"/>
      <c r="G191" s="402"/>
      <c r="H191" s="415" t="s">
        <v>193</v>
      </c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15"/>
      <c r="AA191" s="415"/>
      <c r="AB191" s="415"/>
      <c r="AC191" s="415"/>
      <c r="AD191" s="415"/>
      <c r="AE191" s="415"/>
      <c r="AF191" s="415"/>
      <c r="AG191" s="415"/>
      <c r="AH191" s="415"/>
      <c r="AI191" s="415"/>
      <c r="AJ191" s="415"/>
      <c r="AK191" s="415"/>
      <c r="AL191" s="415"/>
      <c r="AM191" s="415"/>
      <c r="AN191" s="415"/>
      <c r="AO191" s="415"/>
      <c r="AP191" s="415"/>
      <c r="AQ191" s="415"/>
      <c r="AR191" s="415"/>
      <c r="AS191" s="415"/>
      <c r="AT191" s="415"/>
      <c r="AU191" s="415"/>
      <c r="AV191" s="415"/>
      <c r="AW191" s="415"/>
      <c r="AX191" s="415"/>
      <c r="AY191" s="415"/>
      <c r="AZ191" s="415"/>
      <c r="BA191" s="415"/>
      <c r="BB191" s="415"/>
      <c r="BC191" s="416"/>
      <c r="BD191" s="406" t="s">
        <v>175</v>
      </c>
      <c r="BE191" s="406"/>
      <c r="BF191" s="406"/>
      <c r="BG191" s="406"/>
      <c r="BH191" s="406"/>
      <c r="BI191" s="406"/>
      <c r="BJ191" s="406"/>
      <c r="BK191" s="406"/>
      <c r="BL191" s="406"/>
      <c r="BM191" s="406"/>
      <c r="BN191" s="406"/>
      <c r="BO191" s="406"/>
      <c r="BP191" s="406"/>
      <c r="BQ191" s="406"/>
      <c r="BR191" s="406"/>
      <c r="BS191" s="406"/>
      <c r="BT191" s="406" t="s">
        <v>175</v>
      </c>
      <c r="BU191" s="406"/>
      <c r="BV191" s="406"/>
      <c r="BW191" s="406"/>
      <c r="BX191" s="406"/>
      <c r="BY191" s="406"/>
      <c r="BZ191" s="406"/>
      <c r="CA191" s="406"/>
      <c r="CB191" s="406"/>
      <c r="CC191" s="406"/>
      <c r="CD191" s="406"/>
      <c r="CE191" s="406"/>
      <c r="CF191" s="406"/>
      <c r="CG191" s="406"/>
      <c r="CH191" s="406"/>
      <c r="CI191" s="406"/>
      <c r="CJ191" s="407">
        <f>SUM(CJ187:CJ190)</f>
        <v>0</v>
      </c>
      <c r="CK191" s="407"/>
      <c r="CL191" s="407"/>
      <c r="CM191" s="407"/>
      <c r="CN191" s="407"/>
      <c r="CO191" s="407"/>
      <c r="CP191" s="407"/>
      <c r="CQ191" s="407"/>
      <c r="CR191" s="407"/>
      <c r="CS191" s="407"/>
      <c r="CT191" s="407"/>
      <c r="CU191" s="407"/>
      <c r="CV191" s="407"/>
      <c r="CW191" s="407"/>
      <c r="CX191" s="407"/>
      <c r="CY191" s="407"/>
      <c r="CZ191" s="407"/>
      <c r="DA191" s="407"/>
    </row>
    <row r="192" spans="1:105" s="124" customFormat="1" ht="14.25">
      <c r="A192" s="133"/>
      <c r="B192" s="133"/>
      <c r="C192" s="133"/>
      <c r="D192" s="133"/>
      <c r="E192" s="133"/>
      <c r="F192" s="133"/>
      <c r="G192" s="133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</row>
    <row r="193" spans="1:105" s="124" customFormat="1" ht="30" customHeight="1">
      <c r="A193" s="408" t="s">
        <v>330</v>
      </c>
      <c r="B193" s="408"/>
      <c r="C193" s="408"/>
      <c r="D193" s="408"/>
      <c r="E193" s="408"/>
      <c r="F193" s="408"/>
      <c r="G193" s="408"/>
      <c r="H193" s="408"/>
      <c r="I193" s="408"/>
      <c r="J193" s="408"/>
      <c r="K193" s="408"/>
      <c r="L193" s="408"/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  <c r="AA193" s="408"/>
      <c r="AB193" s="408"/>
      <c r="AC193" s="408"/>
      <c r="AD193" s="408"/>
      <c r="AE193" s="408"/>
      <c r="AF193" s="408"/>
      <c r="AG193" s="408"/>
      <c r="AH193" s="408"/>
      <c r="AI193" s="408"/>
      <c r="AJ193" s="408"/>
      <c r="AK193" s="408"/>
      <c r="AL193" s="408"/>
      <c r="AM193" s="408"/>
      <c r="AN193" s="408"/>
      <c r="AO193" s="408"/>
      <c r="AP193" s="408"/>
      <c r="AQ193" s="408"/>
      <c r="AR193" s="408"/>
      <c r="AS193" s="408"/>
      <c r="AT193" s="408"/>
      <c r="AU193" s="408"/>
      <c r="AV193" s="408"/>
      <c r="AW193" s="408"/>
      <c r="AX193" s="408"/>
      <c r="AY193" s="408"/>
      <c r="AZ193" s="408"/>
      <c r="BA193" s="408"/>
      <c r="BB193" s="408"/>
      <c r="BC193" s="408"/>
      <c r="BD193" s="408"/>
      <c r="BE193" s="408"/>
      <c r="BF193" s="408"/>
      <c r="BG193" s="408"/>
      <c r="BH193" s="408"/>
      <c r="BI193" s="408"/>
      <c r="BJ193" s="408"/>
      <c r="BK193" s="408"/>
      <c r="BL193" s="408"/>
      <c r="BM193" s="408"/>
      <c r="BN193" s="408"/>
      <c r="BO193" s="408"/>
      <c r="BP193" s="408"/>
      <c r="BQ193" s="408"/>
      <c r="BR193" s="408"/>
      <c r="BS193" s="408"/>
      <c r="BT193" s="408"/>
      <c r="BU193" s="408"/>
      <c r="BV193" s="408"/>
      <c r="BW193" s="408"/>
      <c r="BX193" s="408"/>
      <c r="BY193" s="408"/>
      <c r="BZ193" s="408"/>
      <c r="CA193" s="408"/>
      <c r="CB193" s="408"/>
      <c r="CC193" s="408"/>
      <c r="CD193" s="408"/>
      <c r="CE193" s="408"/>
      <c r="CF193" s="408"/>
      <c r="CG193" s="408"/>
      <c r="CH193" s="408"/>
      <c r="CI193" s="408"/>
      <c r="CJ193" s="408"/>
      <c r="CK193" s="408"/>
      <c r="CL193" s="408"/>
      <c r="CM193" s="408"/>
      <c r="CN193" s="408"/>
      <c r="CO193" s="408"/>
      <c r="CP193" s="408"/>
      <c r="CQ193" s="408"/>
      <c r="CR193" s="408"/>
      <c r="CS193" s="408"/>
      <c r="CT193" s="408"/>
      <c r="CU193" s="408"/>
      <c r="CV193" s="408"/>
      <c r="CW193" s="408"/>
      <c r="CX193" s="408"/>
      <c r="CY193" s="408"/>
      <c r="CZ193" s="408"/>
      <c r="DA193" s="408"/>
    </row>
    <row r="194" spans="1:105" s="124" customFormat="1" ht="14.25">
      <c r="A194" s="133"/>
      <c r="B194" s="133"/>
      <c r="C194" s="133"/>
      <c r="D194" s="133"/>
      <c r="E194" s="133"/>
      <c r="F194" s="133"/>
      <c r="G194" s="133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</row>
    <row r="195" spans="1:105" s="124" customFormat="1" ht="14.25">
      <c r="A195" s="402" t="s">
        <v>42</v>
      </c>
      <c r="B195" s="402"/>
      <c r="C195" s="402"/>
      <c r="D195" s="402"/>
      <c r="E195" s="402"/>
      <c r="F195" s="402"/>
      <c r="G195" s="402"/>
      <c r="H195" s="400" t="s">
        <v>331</v>
      </c>
      <c r="I195" s="400"/>
      <c r="J195" s="400"/>
      <c r="K195" s="400"/>
      <c r="L195" s="400"/>
      <c r="M195" s="400"/>
      <c r="N195" s="400"/>
      <c r="O195" s="400"/>
      <c r="P195" s="400"/>
      <c r="Q195" s="400"/>
      <c r="R195" s="400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00"/>
      <c r="AF195" s="400"/>
      <c r="AG195" s="400"/>
      <c r="AH195" s="400"/>
      <c r="AI195" s="400"/>
      <c r="AJ195" s="400"/>
      <c r="AK195" s="400"/>
      <c r="AL195" s="400"/>
      <c r="AM195" s="400"/>
      <c r="AN195" s="400"/>
      <c r="AO195" s="400"/>
      <c r="AP195" s="400"/>
      <c r="AQ195" s="400"/>
      <c r="AR195" s="400"/>
      <c r="AS195" s="400"/>
      <c r="AT195" s="400"/>
      <c r="AU195" s="400"/>
      <c r="AV195" s="400"/>
      <c r="AW195" s="400"/>
      <c r="AX195" s="400"/>
      <c r="AY195" s="400"/>
      <c r="AZ195" s="400"/>
      <c r="BA195" s="400"/>
      <c r="BB195" s="400"/>
      <c r="BC195" s="400"/>
      <c r="BD195" s="401" t="s">
        <v>329</v>
      </c>
      <c r="BE195" s="401"/>
      <c r="BF195" s="401"/>
      <c r="BG195" s="401"/>
      <c r="BH195" s="401"/>
      <c r="BI195" s="401"/>
      <c r="BJ195" s="401"/>
      <c r="BK195" s="401"/>
      <c r="BL195" s="401"/>
      <c r="BM195" s="401"/>
      <c r="BN195" s="401"/>
      <c r="BO195" s="401"/>
      <c r="BP195" s="401"/>
      <c r="BQ195" s="401"/>
      <c r="BR195" s="401"/>
      <c r="BS195" s="401"/>
      <c r="BT195" s="401">
        <v>12</v>
      </c>
      <c r="BU195" s="401"/>
      <c r="BV195" s="401"/>
      <c r="BW195" s="401"/>
      <c r="BX195" s="401"/>
      <c r="BY195" s="401"/>
      <c r="BZ195" s="401"/>
      <c r="CA195" s="401"/>
      <c r="CB195" s="401"/>
      <c r="CC195" s="401"/>
      <c r="CD195" s="401"/>
      <c r="CE195" s="401"/>
      <c r="CF195" s="401"/>
      <c r="CG195" s="401"/>
      <c r="CH195" s="401"/>
      <c r="CI195" s="401"/>
      <c r="CJ195" s="404">
        <v>38693.02</v>
      </c>
      <c r="CK195" s="404"/>
      <c r="CL195" s="404"/>
      <c r="CM195" s="404"/>
      <c r="CN195" s="404"/>
      <c r="CO195" s="404"/>
      <c r="CP195" s="404"/>
      <c r="CQ195" s="404"/>
      <c r="CR195" s="404"/>
      <c r="CS195" s="404"/>
      <c r="CT195" s="404"/>
      <c r="CU195" s="404"/>
      <c r="CV195" s="404"/>
      <c r="CW195" s="404"/>
      <c r="CX195" s="404"/>
      <c r="CY195" s="404"/>
      <c r="CZ195" s="404"/>
      <c r="DA195" s="404"/>
    </row>
    <row r="196" spans="1:105" s="124" customFormat="1" ht="14.25">
      <c r="A196" s="402" t="s">
        <v>215</v>
      </c>
      <c r="B196" s="402"/>
      <c r="C196" s="402"/>
      <c r="D196" s="402"/>
      <c r="E196" s="402"/>
      <c r="F196" s="402"/>
      <c r="G196" s="402"/>
      <c r="H196" s="400" t="s">
        <v>332</v>
      </c>
      <c r="I196" s="400"/>
      <c r="J196" s="400"/>
      <c r="K196" s="400"/>
      <c r="L196" s="400"/>
      <c r="M196" s="400"/>
      <c r="N196" s="400"/>
      <c r="O196" s="400"/>
      <c r="P196" s="400"/>
      <c r="Q196" s="400"/>
      <c r="R196" s="400"/>
      <c r="S196" s="400"/>
      <c r="T196" s="400"/>
      <c r="U196" s="400"/>
      <c r="V196" s="400"/>
      <c r="W196" s="400"/>
      <c r="X196" s="400"/>
      <c r="Y196" s="400"/>
      <c r="Z196" s="400"/>
      <c r="AA196" s="400"/>
      <c r="AB196" s="400"/>
      <c r="AC196" s="400"/>
      <c r="AD196" s="400"/>
      <c r="AE196" s="400"/>
      <c r="AF196" s="400"/>
      <c r="AG196" s="400"/>
      <c r="AH196" s="400"/>
      <c r="AI196" s="400"/>
      <c r="AJ196" s="400"/>
      <c r="AK196" s="400"/>
      <c r="AL196" s="400"/>
      <c r="AM196" s="400"/>
      <c r="AN196" s="400"/>
      <c r="AO196" s="400"/>
      <c r="AP196" s="400"/>
      <c r="AQ196" s="400"/>
      <c r="AR196" s="400"/>
      <c r="AS196" s="400"/>
      <c r="AT196" s="400"/>
      <c r="AU196" s="400"/>
      <c r="AV196" s="400"/>
      <c r="AW196" s="400"/>
      <c r="AX196" s="400"/>
      <c r="AY196" s="400"/>
      <c r="AZ196" s="400"/>
      <c r="BA196" s="400"/>
      <c r="BB196" s="400"/>
      <c r="BC196" s="400"/>
      <c r="BD196" s="401" t="s">
        <v>329</v>
      </c>
      <c r="BE196" s="401"/>
      <c r="BF196" s="401"/>
      <c r="BG196" s="401"/>
      <c r="BH196" s="401"/>
      <c r="BI196" s="401"/>
      <c r="BJ196" s="401"/>
      <c r="BK196" s="401"/>
      <c r="BL196" s="401"/>
      <c r="BM196" s="401"/>
      <c r="BN196" s="401"/>
      <c r="BO196" s="401"/>
      <c r="BP196" s="401"/>
      <c r="BQ196" s="401"/>
      <c r="BR196" s="401"/>
      <c r="BS196" s="401"/>
      <c r="BT196" s="401">
        <v>1</v>
      </c>
      <c r="BU196" s="401"/>
      <c r="BV196" s="401"/>
      <c r="BW196" s="401"/>
      <c r="BX196" s="401"/>
      <c r="BY196" s="401"/>
      <c r="BZ196" s="401"/>
      <c r="CA196" s="401"/>
      <c r="CB196" s="401"/>
      <c r="CC196" s="401"/>
      <c r="CD196" s="401"/>
      <c r="CE196" s="401"/>
      <c r="CF196" s="401"/>
      <c r="CG196" s="401"/>
      <c r="CH196" s="401"/>
      <c r="CI196" s="401"/>
      <c r="CJ196" s="404">
        <v>23898</v>
      </c>
      <c r="CK196" s="404"/>
      <c r="CL196" s="404"/>
      <c r="CM196" s="404"/>
      <c r="CN196" s="404"/>
      <c r="CO196" s="404"/>
      <c r="CP196" s="404"/>
      <c r="CQ196" s="404"/>
      <c r="CR196" s="404"/>
      <c r="CS196" s="404"/>
      <c r="CT196" s="404"/>
      <c r="CU196" s="404"/>
      <c r="CV196" s="404"/>
      <c r="CW196" s="404"/>
      <c r="CX196" s="404"/>
      <c r="CY196" s="404"/>
      <c r="CZ196" s="404"/>
      <c r="DA196" s="404"/>
    </row>
    <row r="197" spans="1:105" s="124" customFormat="1" ht="14.25">
      <c r="A197" s="402" t="s">
        <v>226</v>
      </c>
      <c r="B197" s="402"/>
      <c r="C197" s="402"/>
      <c r="D197" s="402"/>
      <c r="E197" s="402"/>
      <c r="F197" s="402"/>
      <c r="G197" s="402"/>
      <c r="H197" s="400" t="s">
        <v>333</v>
      </c>
      <c r="I197" s="400"/>
      <c r="J197" s="400"/>
      <c r="K197" s="400"/>
      <c r="L197" s="400"/>
      <c r="M197" s="400"/>
      <c r="N197" s="400"/>
      <c r="O197" s="400"/>
      <c r="P197" s="400"/>
      <c r="Q197" s="400"/>
      <c r="R197" s="400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400"/>
      <c r="AD197" s="400"/>
      <c r="AE197" s="400"/>
      <c r="AF197" s="400"/>
      <c r="AG197" s="400"/>
      <c r="AH197" s="400"/>
      <c r="AI197" s="400"/>
      <c r="AJ197" s="400"/>
      <c r="AK197" s="400"/>
      <c r="AL197" s="400"/>
      <c r="AM197" s="400"/>
      <c r="AN197" s="400"/>
      <c r="AO197" s="400"/>
      <c r="AP197" s="400"/>
      <c r="AQ197" s="400"/>
      <c r="AR197" s="400"/>
      <c r="AS197" s="400"/>
      <c r="AT197" s="400"/>
      <c r="AU197" s="400"/>
      <c r="AV197" s="400"/>
      <c r="AW197" s="400"/>
      <c r="AX197" s="400"/>
      <c r="AY197" s="400"/>
      <c r="AZ197" s="400"/>
      <c r="BA197" s="400"/>
      <c r="BB197" s="400"/>
      <c r="BC197" s="400"/>
      <c r="BD197" s="401" t="s">
        <v>329</v>
      </c>
      <c r="BE197" s="401"/>
      <c r="BF197" s="401"/>
      <c r="BG197" s="401"/>
      <c r="BH197" s="401"/>
      <c r="BI197" s="401"/>
      <c r="BJ197" s="401"/>
      <c r="BK197" s="401"/>
      <c r="BL197" s="401"/>
      <c r="BM197" s="401"/>
      <c r="BN197" s="401"/>
      <c r="BO197" s="401"/>
      <c r="BP197" s="401"/>
      <c r="BQ197" s="401"/>
      <c r="BR197" s="401"/>
      <c r="BS197" s="401"/>
      <c r="BT197" s="401">
        <v>1</v>
      </c>
      <c r="BU197" s="401"/>
      <c r="BV197" s="401"/>
      <c r="BW197" s="401"/>
      <c r="BX197" s="401"/>
      <c r="BY197" s="401"/>
      <c r="BZ197" s="401"/>
      <c r="CA197" s="401"/>
      <c r="CB197" s="401"/>
      <c r="CC197" s="401"/>
      <c r="CD197" s="401"/>
      <c r="CE197" s="401"/>
      <c r="CF197" s="401"/>
      <c r="CG197" s="401"/>
      <c r="CH197" s="401"/>
      <c r="CI197" s="401"/>
      <c r="CJ197" s="404">
        <v>15108.98</v>
      </c>
      <c r="CK197" s="404"/>
      <c r="CL197" s="404"/>
      <c r="CM197" s="404"/>
      <c r="CN197" s="404"/>
      <c r="CO197" s="404"/>
      <c r="CP197" s="404"/>
      <c r="CQ197" s="404"/>
      <c r="CR197" s="404"/>
      <c r="CS197" s="404"/>
      <c r="CT197" s="404"/>
      <c r="CU197" s="404"/>
      <c r="CV197" s="404"/>
      <c r="CW197" s="404"/>
      <c r="CX197" s="404"/>
      <c r="CY197" s="404"/>
      <c r="CZ197" s="404"/>
      <c r="DA197" s="404"/>
    </row>
    <row r="198" spans="1:105" s="124" customFormat="1" ht="14.25">
      <c r="A198" s="402" t="s">
        <v>277</v>
      </c>
      <c r="B198" s="402"/>
      <c r="C198" s="402"/>
      <c r="D198" s="402"/>
      <c r="E198" s="402"/>
      <c r="F198" s="402"/>
      <c r="G198" s="402"/>
      <c r="H198" s="400" t="s">
        <v>334</v>
      </c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  <c r="AJ198" s="400"/>
      <c r="AK198" s="400"/>
      <c r="AL198" s="400"/>
      <c r="AM198" s="400"/>
      <c r="AN198" s="400"/>
      <c r="AO198" s="400"/>
      <c r="AP198" s="400"/>
      <c r="AQ198" s="400"/>
      <c r="AR198" s="400"/>
      <c r="AS198" s="400"/>
      <c r="AT198" s="400"/>
      <c r="AU198" s="400"/>
      <c r="AV198" s="400"/>
      <c r="AW198" s="400"/>
      <c r="AX198" s="400"/>
      <c r="AY198" s="400"/>
      <c r="AZ198" s="400"/>
      <c r="BA198" s="400"/>
      <c r="BB198" s="400"/>
      <c r="BC198" s="400"/>
      <c r="BD198" s="401" t="s">
        <v>329</v>
      </c>
      <c r="BE198" s="401"/>
      <c r="BF198" s="401"/>
      <c r="BG198" s="401"/>
      <c r="BH198" s="401"/>
      <c r="BI198" s="401"/>
      <c r="BJ198" s="401"/>
      <c r="BK198" s="401"/>
      <c r="BL198" s="401"/>
      <c r="BM198" s="401"/>
      <c r="BN198" s="401"/>
      <c r="BO198" s="401"/>
      <c r="BP198" s="401"/>
      <c r="BQ198" s="401"/>
      <c r="BR198" s="401"/>
      <c r="BS198" s="401"/>
      <c r="BT198" s="401">
        <v>1</v>
      </c>
      <c r="BU198" s="401"/>
      <c r="BV198" s="401"/>
      <c r="BW198" s="401"/>
      <c r="BX198" s="401"/>
      <c r="BY198" s="401"/>
      <c r="BZ198" s="401"/>
      <c r="CA198" s="401"/>
      <c r="CB198" s="401"/>
      <c r="CC198" s="401"/>
      <c r="CD198" s="401"/>
      <c r="CE198" s="401"/>
      <c r="CF198" s="401"/>
      <c r="CG198" s="401"/>
      <c r="CH198" s="401"/>
      <c r="CI198" s="401"/>
      <c r="CJ198" s="404">
        <v>56800</v>
      </c>
      <c r="CK198" s="404"/>
      <c r="CL198" s="404"/>
      <c r="CM198" s="404"/>
      <c r="CN198" s="404"/>
      <c r="CO198" s="404"/>
      <c r="CP198" s="404"/>
      <c r="CQ198" s="404"/>
      <c r="CR198" s="404"/>
      <c r="CS198" s="404"/>
      <c r="CT198" s="404"/>
      <c r="CU198" s="404"/>
      <c r="CV198" s="404"/>
      <c r="CW198" s="404"/>
      <c r="CX198" s="404"/>
      <c r="CY198" s="404"/>
      <c r="CZ198" s="404"/>
      <c r="DA198" s="404"/>
    </row>
    <row r="199" spans="1:105" s="124" customFormat="1" ht="14.25">
      <c r="A199" s="402" t="s">
        <v>278</v>
      </c>
      <c r="B199" s="402"/>
      <c r="C199" s="402"/>
      <c r="D199" s="402"/>
      <c r="E199" s="402"/>
      <c r="F199" s="402"/>
      <c r="G199" s="402"/>
      <c r="H199" s="400" t="s">
        <v>412</v>
      </c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400"/>
      <c r="AH199" s="400"/>
      <c r="AI199" s="400"/>
      <c r="AJ199" s="400"/>
      <c r="AK199" s="400"/>
      <c r="AL199" s="400"/>
      <c r="AM199" s="400"/>
      <c r="AN199" s="400"/>
      <c r="AO199" s="400"/>
      <c r="AP199" s="400"/>
      <c r="AQ199" s="400"/>
      <c r="AR199" s="400"/>
      <c r="AS199" s="400"/>
      <c r="AT199" s="400"/>
      <c r="AU199" s="400"/>
      <c r="AV199" s="400"/>
      <c r="AW199" s="400"/>
      <c r="AX199" s="400"/>
      <c r="AY199" s="400"/>
      <c r="AZ199" s="400"/>
      <c r="BA199" s="400"/>
      <c r="BB199" s="400"/>
      <c r="BC199" s="400"/>
      <c r="BD199" s="401" t="s">
        <v>329</v>
      </c>
      <c r="BE199" s="401"/>
      <c r="BF199" s="401"/>
      <c r="BG199" s="401"/>
      <c r="BH199" s="401"/>
      <c r="BI199" s="401"/>
      <c r="BJ199" s="401"/>
      <c r="BK199" s="401"/>
      <c r="BL199" s="401"/>
      <c r="BM199" s="401"/>
      <c r="BN199" s="401"/>
      <c r="BO199" s="401"/>
      <c r="BP199" s="401"/>
      <c r="BQ199" s="401"/>
      <c r="BR199" s="401"/>
      <c r="BS199" s="401"/>
      <c r="BT199" s="401">
        <v>1</v>
      </c>
      <c r="BU199" s="401"/>
      <c r="BV199" s="401"/>
      <c r="BW199" s="401"/>
      <c r="BX199" s="401"/>
      <c r="BY199" s="401"/>
      <c r="BZ199" s="401"/>
      <c r="CA199" s="401"/>
      <c r="CB199" s="401"/>
      <c r="CC199" s="401"/>
      <c r="CD199" s="401"/>
      <c r="CE199" s="401"/>
      <c r="CF199" s="401"/>
      <c r="CG199" s="401"/>
      <c r="CH199" s="401"/>
      <c r="CI199" s="401"/>
      <c r="CJ199" s="404">
        <v>8400</v>
      </c>
      <c r="CK199" s="404"/>
      <c r="CL199" s="404"/>
      <c r="CM199" s="404"/>
      <c r="CN199" s="404"/>
      <c r="CO199" s="404"/>
      <c r="CP199" s="404"/>
      <c r="CQ199" s="404"/>
      <c r="CR199" s="404"/>
      <c r="CS199" s="404"/>
      <c r="CT199" s="404"/>
      <c r="CU199" s="404"/>
      <c r="CV199" s="404"/>
      <c r="CW199" s="404"/>
      <c r="CX199" s="404"/>
      <c r="CY199" s="404"/>
      <c r="CZ199" s="404"/>
      <c r="DA199" s="404"/>
    </row>
    <row r="200" spans="1:105" s="124" customFormat="1" ht="14.25">
      <c r="A200" s="402" t="s">
        <v>279</v>
      </c>
      <c r="B200" s="402"/>
      <c r="C200" s="402"/>
      <c r="D200" s="402"/>
      <c r="E200" s="402"/>
      <c r="F200" s="402"/>
      <c r="G200" s="402"/>
      <c r="H200" s="400" t="s">
        <v>411</v>
      </c>
      <c r="I200" s="400"/>
      <c r="J200" s="400"/>
      <c r="K200" s="400"/>
      <c r="L200" s="400"/>
      <c r="M200" s="400"/>
      <c r="N200" s="400"/>
      <c r="O200" s="400"/>
      <c r="P200" s="400"/>
      <c r="Q200" s="400"/>
      <c r="R200" s="400"/>
      <c r="S200" s="400"/>
      <c r="T200" s="400"/>
      <c r="U200" s="400"/>
      <c r="V200" s="400"/>
      <c r="W200" s="400"/>
      <c r="X200" s="400"/>
      <c r="Y200" s="400"/>
      <c r="Z200" s="400"/>
      <c r="AA200" s="400"/>
      <c r="AB200" s="400"/>
      <c r="AC200" s="400"/>
      <c r="AD200" s="400"/>
      <c r="AE200" s="400"/>
      <c r="AF200" s="400"/>
      <c r="AG200" s="400"/>
      <c r="AH200" s="400"/>
      <c r="AI200" s="400"/>
      <c r="AJ200" s="400"/>
      <c r="AK200" s="400"/>
      <c r="AL200" s="400"/>
      <c r="AM200" s="400"/>
      <c r="AN200" s="400"/>
      <c r="AO200" s="400"/>
      <c r="AP200" s="400"/>
      <c r="AQ200" s="400"/>
      <c r="AR200" s="400"/>
      <c r="AS200" s="400"/>
      <c r="AT200" s="400"/>
      <c r="AU200" s="400"/>
      <c r="AV200" s="400"/>
      <c r="AW200" s="400"/>
      <c r="AX200" s="400"/>
      <c r="AY200" s="400"/>
      <c r="AZ200" s="400"/>
      <c r="BA200" s="400"/>
      <c r="BB200" s="400"/>
      <c r="BC200" s="400"/>
      <c r="BD200" s="401" t="s">
        <v>329</v>
      </c>
      <c r="BE200" s="401"/>
      <c r="BF200" s="401"/>
      <c r="BG200" s="401"/>
      <c r="BH200" s="401"/>
      <c r="BI200" s="401"/>
      <c r="BJ200" s="401"/>
      <c r="BK200" s="401"/>
      <c r="BL200" s="401"/>
      <c r="BM200" s="401"/>
      <c r="BN200" s="401"/>
      <c r="BO200" s="401"/>
      <c r="BP200" s="401"/>
      <c r="BQ200" s="401"/>
      <c r="BR200" s="401"/>
      <c r="BS200" s="401"/>
      <c r="BT200" s="401">
        <v>1</v>
      </c>
      <c r="BU200" s="401"/>
      <c r="BV200" s="401"/>
      <c r="BW200" s="401"/>
      <c r="BX200" s="401"/>
      <c r="BY200" s="401"/>
      <c r="BZ200" s="401"/>
      <c r="CA200" s="401"/>
      <c r="CB200" s="401"/>
      <c r="CC200" s="401"/>
      <c r="CD200" s="401"/>
      <c r="CE200" s="401"/>
      <c r="CF200" s="401"/>
      <c r="CG200" s="401"/>
      <c r="CH200" s="401"/>
      <c r="CI200" s="401"/>
      <c r="CJ200" s="404">
        <v>2771.71</v>
      </c>
      <c r="CK200" s="404"/>
      <c r="CL200" s="404"/>
      <c r="CM200" s="404"/>
      <c r="CN200" s="404"/>
      <c r="CO200" s="404"/>
      <c r="CP200" s="404"/>
      <c r="CQ200" s="404"/>
      <c r="CR200" s="404"/>
      <c r="CS200" s="404"/>
      <c r="CT200" s="404"/>
      <c r="CU200" s="404"/>
      <c r="CV200" s="404"/>
      <c r="CW200" s="404"/>
      <c r="CX200" s="404"/>
      <c r="CY200" s="404"/>
      <c r="CZ200" s="404"/>
      <c r="DA200" s="404"/>
    </row>
    <row r="201" spans="1:105" s="124" customFormat="1" ht="14.25">
      <c r="A201" s="402"/>
      <c r="B201" s="402"/>
      <c r="C201" s="402"/>
      <c r="D201" s="402"/>
      <c r="E201" s="402"/>
      <c r="F201" s="402"/>
      <c r="G201" s="402"/>
      <c r="H201" s="415" t="s">
        <v>193</v>
      </c>
      <c r="I201" s="415"/>
      <c r="J201" s="415"/>
      <c r="K201" s="415"/>
      <c r="L201" s="415"/>
      <c r="M201" s="415"/>
      <c r="N201" s="415"/>
      <c r="O201" s="415"/>
      <c r="P201" s="415"/>
      <c r="Q201" s="415"/>
      <c r="R201" s="415"/>
      <c r="S201" s="415"/>
      <c r="T201" s="415"/>
      <c r="U201" s="415"/>
      <c r="V201" s="415"/>
      <c r="W201" s="415"/>
      <c r="X201" s="415"/>
      <c r="Y201" s="415"/>
      <c r="Z201" s="415"/>
      <c r="AA201" s="415"/>
      <c r="AB201" s="415"/>
      <c r="AC201" s="415"/>
      <c r="AD201" s="415"/>
      <c r="AE201" s="415"/>
      <c r="AF201" s="415"/>
      <c r="AG201" s="415"/>
      <c r="AH201" s="415"/>
      <c r="AI201" s="415"/>
      <c r="AJ201" s="415"/>
      <c r="AK201" s="415"/>
      <c r="AL201" s="415"/>
      <c r="AM201" s="415"/>
      <c r="AN201" s="415"/>
      <c r="AO201" s="415"/>
      <c r="AP201" s="415"/>
      <c r="AQ201" s="415"/>
      <c r="AR201" s="415"/>
      <c r="AS201" s="415"/>
      <c r="AT201" s="415"/>
      <c r="AU201" s="415"/>
      <c r="AV201" s="415"/>
      <c r="AW201" s="415"/>
      <c r="AX201" s="415"/>
      <c r="AY201" s="415"/>
      <c r="AZ201" s="415"/>
      <c r="BA201" s="415"/>
      <c r="BB201" s="415"/>
      <c r="BC201" s="416"/>
      <c r="BD201" s="406" t="s">
        <v>175</v>
      </c>
      <c r="BE201" s="406"/>
      <c r="BF201" s="406"/>
      <c r="BG201" s="406"/>
      <c r="BH201" s="406"/>
      <c r="BI201" s="406"/>
      <c r="BJ201" s="406"/>
      <c r="BK201" s="406"/>
      <c r="BL201" s="406"/>
      <c r="BM201" s="406"/>
      <c r="BN201" s="406"/>
      <c r="BO201" s="406"/>
      <c r="BP201" s="406"/>
      <c r="BQ201" s="406"/>
      <c r="BR201" s="406"/>
      <c r="BS201" s="406"/>
      <c r="BT201" s="406" t="s">
        <v>175</v>
      </c>
      <c r="BU201" s="406"/>
      <c r="BV201" s="406"/>
      <c r="BW201" s="406"/>
      <c r="BX201" s="406"/>
      <c r="BY201" s="406"/>
      <c r="BZ201" s="406"/>
      <c r="CA201" s="406"/>
      <c r="CB201" s="406"/>
      <c r="CC201" s="406"/>
      <c r="CD201" s="406"/>
      <c r="CE201" s="406"/>
      <c r="CF201" s="406"/>
      <c r="CG201" s="406"/>
      <c r="CH201" s="406"/>
      <c r="CI201" s="406"/>
      <c r="CJ201" s="407">
        <f>SUM(CJ195:CJ200)</f>
        <v>145671.71</v>
      </c>
      <c r="CK201" s="407"/>
      <c r="CL201" s="407"/>
      <c r="CM201" s="407"/>
      <c r="CN201" s="407"/>
      <c r="CO201" s="407"/>
      <c r="CP201" s="407"/>
      <c r="CQ201" s="407"/>
      <c r="CR201" s="407"/>
      <c r="CS201" s="407"/>
      <c r="CT201" s="407"/>
      <c r="CU201" s="407"/>
      <c r="CV201" s="407"/>
      <c r="CW201" s="407"/>
      <c r="CX201" s="407"/>
      <c r="CY201" s="407"/>
      <c r="CZ201" s="407"/>
      <c r="DA201" s="407"/>
    </row>
    <row r="202" spans="1:105" s="124" customFormat="1" ht="14.25">
      <c r="A202" s="133"/>
      <c r="B202" s="133"/>
      <c r="C202" s="133"/>
      <c r="D202" s="133"/>
      <c r="E202" s="133"/>
      <c r="F202" s="133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spans="1:105" s="124" customFormat="1" ht="40.5" customHeight="1">
      <c r="A203" s="408" t="s">
        <v>335</v>
      </c>
      <c r="B203" s="408"/>
      <c r="C203" s="408"/>
      <c r="D203" s="408"/>
      <c r="E203" s="408"/>
      <c r="F203" s="408"/>
      <c r="G203" s="408"/>
      <c r="H203" s="408"/>
      <c r="I203" s="408"/>
      <c r="J203" s="408"/>
      <c r="K203" s="408"/>
      <c r="L203" s="408"/>
      <c r="M203" s="408"/>
      <c r="N203" s="408"/>
      <c r="O203" s="408"/>
      <c r="P203" s="408"/>
      <c r="Q203" s="408"/>
      <c r="R203" s="408"/>
      <c r="S203" s="408"/>
      <c r="T203" s="408"/>
      <c r="U203" s="408"/>
      <c r="V203" s="408"/>
      <c r="W203" s="408"/>
      <c r="X203" s="408"/>
      <c r="Y203" s="408"/>
      <c r="Z203" s="408"/>
      <c r="AA203" s="408"/>
      <c r="AB203" s="408"/>
      <c r="AC203" s="408"/>
      <c r="AD203" s="408"/>
      <c r="AE203" s="408"/>
      <c r="AF203" s="408"/>
      <c r="AG203" s="408"/>
      <c r="AH203" s="408"/>
      <c r="AI203" s="408"/>
      <c r="AJ203" s="408"/>
      <c r="AK203" s="408"/>
      <c r="AL203" s="408"/>
      <c r="AM203" s="408"/>
      <c r="AN203" s="408"/>
      <c r="AO203" s="408"/>
      <c r="AP203" s="408"/>
      <c r="AQ203" s="408"/>
      <c r="AR203" s="408"/>
      <c r="AS203" s="408"/>
      <c r="AT203" s="408"/>
      <c r="AU203" s="408"/>
      <c r="AV203" s="408"/>
      <c r="AW203" s="408"/>
      <c r="AX203" s="408"/>
      <c r="AY203" s="408"/>
      <c r="AZ203" s="408"/>
      <c r="BA203" s="408"/>
      <c r="BB203" s="408"/>
      <c r="BC203" s="408"/>
      <c r="BD203" s="408"/>
      <c r="BE203" s="408"/>
      <c r="BF203" s="408"/>
      <c r="BG203" s="408"/>
      <c r="BH203" s="408"/>
      <c r="BI203" s="408"/>
      <c r="BJ203" s="408"/>
      <c r="BK203" s="408"/>
      <c r="BL203" s="408"/>
      <c r="BM203" s="408"/>
      <c r="BN203" s="408"/>
      <c r="BO203" s="408"/>
      <c r="BP203" s="408"/>
      <c r="BQ203" s="408"/>
      <c r="BR203" s="408"/>
      <c r="BS203" s="408"/>
      <c r="BT203" s="408"/>
      <c r="BU203" s="408"/>
      <c r="BV203" s="408"/>
      <c r="BW203" s="408"/>
      <c r="BX203" s="408"/>
      <c r="BY203" s="408"/>
      <c r="BZ203" s="408"/>
      <c r="CA203" s="408"/>
      <c r="CB203" s="408"/>
      <c r="CC203" s="408"/>
      <c r="CD203" s="408"/>
      <c r="CE203" s="408"/>
      <c r="CF203" s="408"/>
      <c r="CG203" s="408"/>
      <c r="CH203" s="408"/>
      <c r="CI203" s="408"/>
      <c r="CJ203" s="408"/>
      <c r="CK203" s="408"/>
      <c r="CL203" s="408"/>
      <c r="CM203" s="408"/>
      <c r="CN203" s="408"/>
      <c r="CO203" s="408"/>
      <c r="CP203" s="408"/>
      <c r="CQ203" s="408"/>
      <c r="CR203" s="408"/>
      <c r="CS203" s="408"/>
      <c r="CT203" s="408"/>
      <c r="CU203" s="408"/>
      <c r="CV203" s="408"/>
      <c r="CW203" s="408"/>
      <c r="CX203" s="408"/>
      <c r="CY203" s="408"/>
      <c r="CZ203" s="408"/>
      <c r="DA203" s="408"/>
    </row>
    <row r="204" spans="1:105" s="124" customFormat="1" ht="14.25">
      <c r="A204" s="133"/>
      <c r="B204" s="133"/>
      <c r="C204" s="133"/>
      <c r="D204" s="133"/>
      <c r="E204" s="133"/>
      <c r="F204" s="133"/>
      <c r="G204" s="133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</row>
    <row r="205" spans="1:105" s="124" customFormat="1" ht="14.25">
      <c r="A205" s="402" t="s">
        <v>42</v>
      </c>
      <c r="B205" s="402"/>
      <c r="C205" s="402"/>
      <c r="D205" s="402"/>
      <c r="E205" s="402"/>
      <c r="F205" s="402"/>
      <c r="G205" s="402"/>
      <c r="H205" s="400" t="s">
        <v>336</v>
      </c>
      <c r="I205" s="400"/>
      <c r="J205" s="400"/>
      <c r="K205" s="400"/>
      <c r="L205" s="400"/>
      <c r="M205" s="400"/>
      <c r="N205" s="400"/>
      <c r="O205" s="400"/>
      <c r="P205" s="400"/>
      <c r="Q205" s="400"/>
      <c r="R205" s="400"/>
      <c r="S205" s="400"/>
      <c r="T205" s="400"/>
      <c r="U205" s="400"/>
      <c r="V205" s="400"/>
      <c r="W205" s="400"/>
      <c r="X205" s="400"/>
      <c r="Y205" s="400"/>
      <c r="Z205" s="400"/>
      <c r="AA205" s="400"/>
      <c r="AB205" s="400"/>
      <c r="AC205" s="400"/>
      <c r="AD205" s="400"/>
      <c r="AE205" s="400"/>
      <c r="AF205" s="400"/>
      <c r="AG205" s="400"/>
      <c r="AH205" s="400"/>
      <c r="AI205" s="400"/>
      <c r="AJ205" s="400"/>
      <c r="AK205" s="400"/>
      <c r="AL205" s="400"/>
      <c r="AM205" s="400"/>
      <c r="AN205" s="400"/>
      <c r="AO205" s="400"/>
      <c r="AP205" s="400"/>
      <c r="AQ205" s="400"/>
      <c r="AR205" s="400"/>
      <c r="AS205" s="400"/>
      <c r="AT205" s="400"/>
      <c r="AU205" s="400"/>
      <c r="AV205" s="400"/>
      <c r="AW205" s="400"/>
      <c r="AX205" s="400"/>
      <c r="AY205" s="400"/>
      <c r="AZ205" s="400"/>
      <c r="BA205" s="400"/>
      <c r="BB205" s="400"/>
      <c r="BC205" s="400"/>
      <c r="BD205" s="401" t="s">
        <v>329</v>
      </c>
      <c r="BE205" s="401"/>
      <c r="BF205" s="401"/>
      <c r="BG205" s="401"/>
      <c r="BH205" s="401"/>
      <c r="BI205" s="401"/>
      <c r="BJ205" s="401"/>
      <c r="BK205" s="401"/>
      <c r="BL205" s="401"/>
      <c r="BM205" s="401"/>
      <c r="BN205" s="401"/>
      <c r="BO205" s="401"/>
      <c r="BP205" s="401"/>
      <c r="BQ205" s="401"/>
      <c r="BR205" s="401"/>
      <c r="BS205" s="401"/>
      <c r="BT205" s="401">
        <v>12</v>
      </c>
      <c r="BU205" s="401"/>
      <c r="BV205" s="401"/>
      <c r="BW205" s="401"/>
      <c r="BX205" s="401"/>
      <c r="BY205" s="401"/>
      <c r="BZ205" s="401"/>
      <c r="CA205" s="401"/>
      <c r="CB205" s="401"/>
      <c r="CC205" s="401"/>
      <c r="CD205" s="401"/>
      <c r="CE205" s="401"/>
      <c r="CF205" s="401"/>
      <c r="CG205" s="401"/>
      <c r="CH205" s="401"/>
      <c r="CI205" s="401"/>
      <c r="CJ205" s="404">
        <f>18000-2450</f>
        <v>15550</v>
      </c>
      <c r="CK205" s="404"/>
      <c r="CL205" s="404"/>
      <c r="CM205" s="404"/>
      <c r="CN205" s="404"/>
      <c r="CO205" s="404"/>
      <c r="CP205" s="404"/>
      <c r="CQ205" s="404"/>
      <c r="CR205" s="404"/>
      <c r="CS205" s="404"/>
      <c r="CT205" s="404"/>
      <c r="CU205" s="404"/>
      <c r="CV205" s="404"/>
      <c r="CW205" s="404"/>
      <c r="CX205" s="404"/>
      <c r="CY205" s="404"/>
      <c r="CZ205" s="404"/>
      <c r="DA205" s="404"/>
    </row>
    <row r="206" spans="1:105" s="124" customFormat="1" ht="14.25">
      <c r="A206" s="402" t="s">
        <v>215</v>
      </c>
      <c r="B206" s="402"/>
      <c r="C206" s="402"/>
      <c r="D206" s="402"/>
      <c r="E206" s="402"/>
      <c r="F206" s="402"/>
      <c r="G206" s="402"/>
      <c r="H206" s="400" t="s">
        <v>337</v>
      </c>
      <c r="I206" s="400"/>
      <c r="J206" s="400"/>
      <c r="K206" s="400"/>
      <c r="L206" s="400"/>
      <c r="M206" s="400"/>
      <c r="N206" s="400"/>
      <c r="O206" s="400"/>
      <c r="P206" s="400"/>
      <c r="Q206" s="400"/>
      <c r="R206" s="400"/>
      <c r="S206" s="400"/>
      <c r="T206" s="400"/>
      <c r="U206" s="400"/>
      <c r="V206" s="400"/>
      <c r="W206" s="400"/>
      <c r="X206" s="400"/>
      <c r="Y206" s="400"/>
      <c r="Z206" s="400"/>
      <c r="AA206" s="400"/>
      <c r="AB206" s="400"/>
      <c r="AC206" s="400"/>
      <c r="AD206" s="400"/>
      <c r="AE206" s="400"/>
      <c r="AF206" s="400"/>
      <c r="AG206" s="400"/>
      <c r="AH206" s="400"/>
      <c r="AI206" s="400"/>
      <c r="AJ206" s="400"/>
      <c r="AK206" s="400"/>
      <c r="AL206" s="400"/>
      <c r="AM206" s="400"/>
      <c r="AN206" s="400"/>
      <c r="AO206" s="400"/>
      <c r="AP206" s="400"/>
      <c r="AQ206" s="400"/>
      <c r="AR206" s="400"/>
      <c r="AS206" s="400"/>
      <c r="AT206" s="400"/>
      <c r="AU206" s="400"/>
      <c r="AV206" s="400"/>
      <c r="AW206" s="400"/>
      <c r="AX206" s="400"/>
      <c r="AY206" s="400"/>
      <c r="AZ206" s="400"/>
      <c r="BA206" s="400"/>
      <c r="BB206" s="400"/>
      <c r="BC206" s="400"/>
      <c r="BD206" s="401" t="s">
        <v>329</v>
      </c>
      <c r="BE206" s="401"/>
      <c r="BF206" s="401"/>
      <c r="BG206" s="401"/>
      <c r="BH206" s="401"/>
      <c r="BI206" s="401"/>
      <c r="BJ206" s="401"/>
      <c r="BK206" s="401"/>
      <c r="BL206" s="401"/>
      <c r="BM206" s="401"/>
      <c r="BN206" s="401"/>
      <c r="BO206" s="401"/>
      <c r="BP206" s="401"/>
      <c r="BQ206" s="401"/>
      <c r="BR206" s="401"/>
      <c r="BS206" s="401"/>
      <c r="BT206" s="401">
        <v>1</v>
      </c>
      <c r="BU206" s="401"/>
      <c r="BV206" s="401"/>
      <c r="BW206" s="401"/>
      <c r="BX206" s="401"/>
      <c r="BY206" s="401"/>
      <c r="BZ206" s="401"/>
      <c r="CA206" s="401"/>
      <c r="CB206" s="401"/>
      <c r="CC206" s="401"/>
      <c r="CD206" s="401"/>
      <c r="CE206" s="401"/>
      <c r="CF206" s="401"/>
      <c r="CG206" s="401"/>
      <c r="CH206" s="401"/>
      <c r="CI206" s="401"/>
      <c r="CJ206" s="404">
        <v>0</v>
      </c>
      <c r="CK206" s="404"/>
      <c r="CL206" s="404"/>
      <c r="CM206" s="404"/>
      <c r="CN206" s="404"/>
      <c r="CO206" s="404"/>
      <c r="CP206" s="404"/>
      <c r="CQ206" s="404"/>
      <c r="CR206" s="404"/>
      <c r="CS206" s="404"/>
      <c r="CT206" s="404"/>
      <c r="CU206" s="404"/>
      <c r="CV206" s="404"/>
      <c r="CW206" s="404"/>
      <c r="CX206" s="404"/>
      <c r="CY206" s="404"/>
      <c r="CZ206" s="404"/>
      <c r="DA206" s="404"/>
    </row>
    <row r="207" spans="1:105" s="124" customFormat="1" ht="14.25">
      <c r="A207" s="399"/>
      <c r="B207" s="399"/>
      <c r="C207" s="399"/>
      <c r="D207" s="399"/>
      <c r="E207" s="399"/>
      <c r="F207" s="399"/>
      <c r="G207" s="399"/>
      <c r="H207" s="400"/>
      <c r="I207" s="400"/>
      <c r="J207" s="400"/>
      <c r="K207" s="400"/>
      <c r="L207" s="400"/>
      <c r="M207" s="400"/>
      <c r="N207" s="400"/>
      <c r="O207" s="400"/>
      <c r="P207" s="400"/>
      <c r="Q207" s="400"/>
      <c r="R207" s="400"/>
      <c r="S207" s="400"/>
      <c r="T207" s="400"/>
      <c r="U207" s="400"/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00"/>
      <c r="AH207" s="400"/>
      <c r="AI207" s="400"/>
      <c r="AJ207" s="400"/>
      <c r="AK207" s="400"/>
      <c r="AL207" s="400"/>
      <c r="AM207" s="400"/>
      <c r="AN207" s="400"/>
      <c r="AO207" s="400"/>
      <c r="AP207" s="400"/>
      <c r="AQ207" s="400"/>
      <c r="AR207" s="400"/>
      <c r="AS207" s="400"/>
      <c r="AT207" s="400"/>
      <c r="AU207" s="400"/>
      <c r="AV207" s="400"/>
      <c r="AW207" s="400"/>
      <c r="AX207" s="400"/>
      <c r="AY207" s="400"/>
      <c r="AZ207" s="400"/>
      <c r="BA207" s="400"/>
      <c r="BB207" s="400"/>
      <c r="BC207" s="400"/>
      <c r="BD207" s="401"/>
      <c r="BE207" s="401"/>
      <c r="BF207" s="401"/>
      <c r="BG207" s="401"/>
      <c r="BH207" s="401"/>
      <c r="BI207" s="401"/>
      <c r="BJ207" s="401"/>
      <c r="BK207" s="401"/>
      <c r="BL207" s="401"/>
      <c r="BM207" s="401"/>
      <c r="BN207" s="401"/>
      <c r="BO207" s="401"/>
      <c r="BP207" s="401"/>
      <c r="BQ207" s="401"/>
      <c r="BR207" s="401"/>
      <c r="BS207" s="401"/>
      <c r="BT207" s="401"/>
      <c r="BU207" s="401"/>
      <c r="BV207" s="401"/>
      <c r="BW207" s="401"/>
      <c r="BX207" s="401"/>
      <c r="BY207" s="401"/>
      <c r="BZ207" s="401"/>
      <c r="CA207" s="401"/>
      <c r="CB207" s="401"/>
      <c r="CC207" s="401"/>
      <c r="CD207" s="401"/>
      <c r="CE207" s="401"/>
      <c r="CF207" s="401"/>
      <c r="CG207" s="401"/>
      <c r="CH207" s="401"/>
      <c r="CI207" s="401"/>
      <c r="CJ207" s="404"/>
      <c r="CK207" s="404"/>
      <c r="CL207" s="404"/>
      <c r="CM207" s="404"/>
      <c r="CN207" s="404"/>
      <c r="CO207" s="404"/>
      <c r="CP207" s="404"/>
      <c r="CQ207" s="404"/>
      <c r="CR207" s="404"/>
      <c r="CS207" s="404"/>
      <c r="CT207" s="404"/>
      <c r="CU207" s="404"/>
      <c r="CV207" s="404"/>
      <c r="CW207" s="404"/>
      <c r="CX207" s="404"/>
      <c r="CY207" s="404"/>
      <c r="CZ207" s="404"/>
      <c r="DA207" s="404"/>
    </row>
    <row r="208" spans="1:105" s="124" customFormat="1" ht="14.25">
      <c r="A208" s="402"/>
      <c r="B208" s="402"/>
      <c r="C208" s="402"/>
      <c r="D208" s="402"/>
      <c r="E208" s="402"/>
      <c r="F208" s="402"/>
      <c r="G208" s="402"/>
      <c r="H208" s="415" t="s">
        <v>193</v>
      </c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15"/>
      <c r="AA208" s="415"/>
      <c r="AB208" s="415"/>
      <c r="AC208" s="415"/>
      <c r="AD208" s="415"/>
      <c r="AE208" s="415"/>
      <c r="AF208" s="415"/>
      <c r="AG208" s="415"/>
      <c r="AH208" s="415"/>
      <c r="AI208" s="415"/>
      <c r="AJ208" s="415"/>
      <c r="AK208" s="415"/>
      <c r="AL208" s="415"/>
      <c r="AM208" s="415"/>
      <c r="AN208" s="415"/>
      <c r="AO208" s="415"/>
      <c r="AP208" s="415"/>
      <c r="AQ208" s="415"/>
      <c r="AR208" s="415"/>
      <c r="AS208" s="415"/>
      <c r="AT208" s="415"/>
      <c r="AU208" s="415"/>
      <c r="AV208" s="415"/>
      <c r="AW208" s="415"/>
      <c r="AX208" s="415"/>
      <c r="AY208" s="415"/>
      <c r="AZ208" s="415"/>
      <c r="BA208" s="415"/>
      <c r="BB208" s="415"/>
      <c r="BC208" s="416"/>
      <c r="BD208" s="406" t="s">
        <v>175</v>
      </c>
      <c r="BE208" s="406"/>
      <c r="BF208" s="406"/>
      <c r="BG208" s="406"/>
      <c r="BH208" s="406"/>
      <c r="BI208" s="406"/>
      <c r="BJ208" s="406"/>
      <c r="BK208" s="406"/>
      <c r="BL208" s="406"/>
      <c r="BM208" s="406"/>
      <c r="BN208" s="406"/>
      <c r="BO208" s="406"/>
      <c r="BP208" s="406"/>
      <c r="BQ208" s="406"/>
      <c r="BR208" s="406"/>
      <c r="BS208" s="406"/>
      <c r="BT208" s="406" t="s">
        <v>175</v>
      </c>
      <c r="BU208" s="406"/>
      <c r="BV208" s="406"/>
      <c r="BW208" s="406"/>
      <c r="BX208" s="406"/>
      <c r="BY208" s="406"/>
      <c r="BZ208" s="406"/>
      <c r="CA208" s="406"/>
      <c r="CB208" s="406"/>
      <c r="CC208" s="406"/>
      <c r="CD208" s="406"/>
      <c r="CE208" s="406"/>
      <c r="CF208" s="406"/>
      <c r="CG208" s="406"/>
      <c r="CH208" s="406"/>
      <c r="CI208" s="406"/>
      <c r="CJ208" s="407">
        <f>SUM(CJ205:CJ207)</f>
        <v>15550</v>
      </c>
      <c r="CK208" s="407"/>
      <c r="CL208" s="407"/>
      <c r="CM208" s="407"/>
      <c r="CN208" s="407"/>
      <c r="CO208" s="407"/>
      <c r="CP208" s="407"/>
      <c r="CQ208" s="407"/>
      <c r="CR208" s="407"/>
      <c r="CS208" s="407"/>
      <c r="CT208" s="407"/>
      <c r="CU208" s="407"/>
      <c r="CV208" s="407"/>
      <c r="CW208" s="407"/>
      <c r="CX208" s="407"/>
      <c r="CY208" s="407"/>
      <c r="CZ208" s="407"/>
      <c r="DA208" s="407"/>
    </row>
    <row r="209" spans="1:105" s="124" customFormat="1" ht="14.25">
      <c r="A209" s="133"/>
      <c r="B209" s="133"/>
      <c r="C209" s="133"/>
      <c r="D209" s="133"/>
      <c r="E209" s="133"/>
      <c r="F209" s="133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</row>
    <row r="210" spans="1:105" s="124" customFormat="1" ht="33" customHeight="1">
      <c r="A210" s="408" t="s">
        <v>338</v>
      </c>
      <c r="B210" s="408"/>
      <c r="C210" s="408"/>
      <c r="D210" s="408"/>
      <c r="E210" s="408"/>
      <c r="F210" s="408"/>
      <c r="G210" s="408"/>
      <c r="H210" s="408"/>
      <c r="I210" s="408"/>
      <c r="J210" s="408"/>
      <c r="K210" s="408"/>
      <c r="L210" s="408"/>
      <c r="M210" s="408"/>
      <c r="N210" s="408"/>
      <c r="O210" s="408"/>
      <c r="P210" s="408"/>
      <c r="Q210" s="408"/>
      <c r="R210" s="408"/>
      <c r="S210" s="408"/>
      <c r="T210" s="408"/>
      <c r="U210" s="408"/>
      <c r="V210" s="408"/>
      <c r="W210" s="408"/>
      <c r="X210" s="408"/>
      <c r="Y210" s="408"/>
      <c r="Z210" s="408"/>
      <c r="AA210" s="408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08"/>
      <c r="AL210" s="408"/>
      <c r="AM210" s="408"/>
      <c r="AN210" s="408"/>
      <c r="AO210" s="408"/>
      <c r="AP210" s="408"/>
      <c r="AQ210" s="408"/>
      <c r="AR210" s="408"/>
      <c r="AS210" s="408"/>
      <c r="AT210" s="408"/>
      <c r="AU210" s="408"/>
      <c r="AV210" s="408"/>
      <c r="AW210" s="408"/>
      <c r="AX210" s="408"/>
      <c r="AY210" s="408"/>
      <c r="AZ210" s="408"/>
      <c r="BA210" s="408"/>
      <c r="BB210" s="408"/>
      <c r="BC210" s="408"/>
      <c r="BD210" s="408"/>
      <c r="BE210" s="408"/>
      <c r="BF210" s="408"/>
      <c r="BG210" s="408"/>
      <c r="BH210" s="408"/>
      <c r="BI210" s="408"/>
      <c r="BJ210" s="408"/>
      <c r="BK210" s="408"/>
      <c r="BL210" s="408"/>
      <c r="BM210" s="408"/>
      <c r="BN210" s="408"/>
      <c r="BO210" s="408"/>
      <c r="BP210" s="408"/>
      <c r="BQ210" s="408"/>
      <c r="BR210" s="408"/>
      <c r="BS210" s="408"/>
      <c r="BT210" s="408"/>
      <c r="BU210" s="408"/>
      <c r="BV210" s="408"/>
      <c r="BW210" s="408"/>
      <c r="BX210" s="408"/>
      <c r="BY210" s="408"/>
      <c r="BZ210" s="408"/>
      <c r="CA210" s="408"/>
      <c r="CB210" s="408"/>
      <c r="CC210" s="408"/>
      <c r="CD210" s="408"/>
      <c r="CE210" s="408"/>
      <c r="CF210" s="408"/>
      <c r="CG210" s="408"/>
      <c r="CH210" s="408"/>
      <c r="CI210" s="408"/>
      <c r="CJ210" s="408"/>
      <c r="CK210" s="408"/>
      <c r="CL210" s="408"/>
      <c r="CM210" s="408"/>
      <c r="CN210" s="408"/>
      <c r="CO210" s="408"/>
      <c r="CP210" s="408"/>
      <c r="CQ210" s="408"/>
      <c r="CR210" s="408"/>
      <c r="CS210" s="408"/>
      <c r="CT210" s="408"/>
      <c r="CU210" s="408"/>
      <c r="CV210" s="408"/>
      <c r="CW210" s="408"/>
      <c r="CX210" s="408"/>
      <c r="CY210" s="408"/>
      <c r="CZ210" s="408"/>
      <c r="DA210" s="408"/>
    </row>
    <row r="211" spans="1:105" s="124" customFormat="1" ht="14.25">
      <c r="A211" s="133"/>
      <c r="B211" s="133"/>
      <c r="C211" s="133"/>
      <c r="D211" s="133"/>
      <c r="E211" s="133"/>
      <c r="F211" s="133"/>
      <c r="G211" s="133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</row>
    <row r="212" spans="1:105" s="124" customFormat="1" ht="14.25">
      <c r="A212" s="402" t="s">
        <v>42</v>
      </c>
      <c r="B212" s="402"/>
      <c r="C212" s="402"/>
      <c r="D212" s="402"/>
      <c r="E212" s="402"/>
      <c r="F212" s="402"/>
      <c r="G212" s="402"/>
      <c r="H212" s="400" t="s">
        <v>339</v>
      </c>
      <c r="I212" s="400"/>
      <c r="J212" s="400"/>
      <c r="K212" s="400"/>
      <c r="L212" s="400"/>
      <c r="M212" s="400"/>
      <c r="N212" s="400"/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00"/>
      <c r="AF212" s="400"/>
      <c r="AG212" s="400"/>
      <c r="AH212" s="400"/>
      <c r="AI212" s="400"/>
      <c r="AJ212" s="400"/>
      <c r="AK212" s="400"/>
      <c r="AL212" s="400"/>
      <c r="AM212" s="400"/>
      <c r="AN212" s="400"/>
      <c r="AO212" s="400"/>
      <c r="AP212" s="400"/>
      <c r="AQ212" s="400"/>
      <c r="AR212" s="400"/>
      <c r="AS212" s="400"/>
      <c r="AT212" s="400"/>
      <c r="AU212" s="400"/>
      <c r="AV212" s="400"/>
      <c r="AW212" s="400"/>
      <c r="AX212" s="400"/>
      <c r="AY212" s="400"/>
      <c r="AZ212" s="400"/>
      <c r="BA212" s="400"/>
      <c r="BB212" s="400"/>
      <c r="BC212" s="400"/>
      <c r="BD212" s="401" t="s">
        <v>329</v>
      </c>
      <c r="BE212" s="401"/>
      <c r="BF212" s="401"/>
      <c r="BG212" s="401"/>
      <c r="BH212" s="401"/>
      <c r="BI212" s="401"/>
      <c r="BJ212" s="401"/>
      <c r="BK212" s="401"/>
      <c r="BL212" s="401"/>
      <c r="BM212" s="401"/>
      <c r="BN212" s="401"/>
      <c r="BO212" s="401"/>
      <c r="BP212" s="401"/>
      <c r="BQ212" s="401"/>
      <c r="BR212" s="401"/>
      <c r="BS212" s="401"/>
      <c r="BT212" s="401">
        <v>12</v>
      </c>
      <c r="BU212" s="401"/>
      <c r="BV212" s="401"/>
      <c r="BW212" s="401"/>
      <c r="BX212" s="401"/>
      <c r="BY212" s="401"/>
      <c r="BZ212" s="401"/>
      <c r="CA212" s="401"/>
      <c r="CB212" s="401"/>
      <c r="CC212" s="401"/>
      <c r="CD212" s="401"/>
      <c r="CE212" s="401"/>
      <c r="CF212" s="401"/>
      <c r="CG212" s="401"/>
      <c r="CH212" s="401"/>
      <c r="CI212" s="401"/>
      <c r="CJ212" s="404">
        <f>100000-4</f>
        <v>99996</v>
      </c>
      <c r="CK212" s="404"/>
      <c r="CL212" s="404"/>
      <c r="CM212" s="404"/>
      <c r="CN212" s="404"/>
      <c r="CO212" s="404"/>
      <c r="CP212" s="404"/>
      <c r="CQ212" s="404"/>
      <c r="CR212" s="404"/>
      <c r="CS212" s="404"/>
      <c r="CT212" s="404"/>
      <c r="CU212" s="404"/>
      <c r="CV212" s="404"/>
      <c r="CW212" s="404"/>
      <c r="CX212" s="404"/>
      <c r="CY212" s="404"/>
      <c r="CZ212" s="404"/>
      <c r="DA212" s="404"/>
    </row>
    <row r="213" spans="1:105" s="124" customFormat="1" ht="14.25">
      <c r="A213" s="402" t="s">
        <v>215</v>
      </c>
      <c r="B213" s="402"/>
      <c r="C213" s="402"/>
      <c r="D213" s="402"/>
      <c r="E213" s="402"/>
      <c r="F213" s="402"/>
      <c r="G213" s="402"/>
      <c r="H213" s="400" t="s">
        <v>340</v>
      </c>
      <c r="I213" s="400"/>
      <c r="J213" s="400"/>
      <c r="K213" s="400"/>
      <c r="L213" s="400"/>
      <c r="M213" s="400"/>
      <c r="N213" s="400"/>
      <c r="O213" s="400"/>
      <c r="P213" s="400"/>
      <c r="Q213" s="400"/>
      <c r="R213" s="400"/>
      <c r="S213" s="400"/>
      <c r="T213" s="400"/>
      <c r="U213" s="400"/>
      <c r="V213" s="400"/>
      <c r="W213" s="400"/>
      <c r="X213" s="400"/>
      <c r="Y213" s="400"/>
      <c r="Z213" s="400"/>
      <c r="AA213" s="400"/>
      <c r="AB213" s="400"/>
      <c r="AC213" s="400"/>
      <c r="AD213" s="400"/>
      <c r="AE213" s="400"/>
      <c r="AF213" s="400"/>
      <c r="AG213" s="400"/>
      <c r="AH213" s="400"/>
      <c r="AI213" s="400"/>
      <c r="AJ213" s="400"/>
      <c r="AK213" s="400"/>
      <c r="AL213" s="400"/>
      <c r="AM213" s="400"/>
      <c r="AN213" s="400"/>
      <c r="AO213" s="400"/>
      <c r="AP213" s="400"/>
      <c r="AQ213" s="400"/>
      <c r="AR213" s="400"/>
      <c r="AS213" s="400"/>
      <c r="AT213" s="400"/>
      <c r="AU213" s="400"/>
      <c r="AV213" s="400"/>
      <c r="AW213" s="400"/>
      <c r="AX213" s="400"/>
      <c r="AY213" s="400"/>
      <c r="AZ213" s="400"/>
      <c r="BA213" s="400"/>
      <c r="BB213" s="400"/>
      <c r="BC213" s="400"/>
      <c r="BD213" s="401" t="s">
        <v>329</v>
      </c>
      <c r="BE213" s="401"/>
      <c r="BF213" s="401"/>
      <c r="BG213" s="401"/>
      <c r="BH213" s="401"/>
      <c r="BI213" s="401"/>
      <c r="BJ213" s="401"/>
      <c r="BK213" s="401"/>
      <c r="BL213" s="401"/>
      <c r="BM213" s="401"/>
      <c r="BN213" s="401"/>
      <c r="BO213" s="401"/>
      <c r="BP213" s="401"/>
      <c r="BQ213" s="401"/>
      <c r="BR213" s="401"/>
      <c r="BS213" s="401"/>
      <c r="BT213" s="401">
        <v>1</v>
      </c>
      <c r="BU213" s="401"/>
      <c r="BV213" s="401"/>
      <c r="BW213" s="401"/>
      <c r="BX213" s="401"/>
      <c r="BY213" s="401"/>
      <c r="BZ213" s="401"/>
      <c r="CA213" s="401"/>
      <c r="CB213" s="401"/>
      <c r="CC213" s="401"/>
      <c r="CD213" s="401"/>
      <c r="CE213" s="401"/>
      <c r="CF213" s="401"/>
      <c r="CG213" s="401"/>
      <c r="CH213" s="401"/>
      <c r="CI213" s="401"/>
      <c r="CJ213" s="404">
        <v>0</v>
      </c>
      <c r="CK213" s="404"/>
      <c r="CL213" s="404"/>
      <c r="CM213" s="404"/>
      <c r="CN213" s="404"/>
      <c r="CO213" s="404"/>
      <c r="CP213" s="404"/>
      <c r="CQ213" s="404"/>
      <c r="CR213" s="404"/>
      <c r="CS213" s="404"/>
      <c r="CT213" s="404"/>
      <c r="CU213" s="404"/>
      <c r="CV213" s="404"/>
      <c r="CW213" s="404"/>
      <c r="CX213" s="404"/>
      <c r="CY213" s="404"/>
      <c r="CZ213" s="404"/>
      <c r="DA213" s="404"/>
    </row>
    <row r="214" spans="1:105" s="124" customFormat="1" ht="14.25">
      <c r="A214" s="402" t="s">
        <v>226</v>
      </c>
      <c r="B214" s="402"/>
      <c r="C214" s="402"/>
      <c r="D214" s="402"/>
      <c r="E214" s="402"/>
      <c r="F214" s="402"/>
      <c r="G214" s="402"/>
      <c r="H214" s="400" t="s">
        <v>341</v>
      </c>
      <c r="I214" s="400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400"/>
      <c r="AD214" s="400"/>
      <c r="AE214" s="400"/>
      <c r="AF214" s="400"/>
      <c r="AG214" s="400"/>
      <c r="AH214" s="400"/>
      <c r="AI214" s="400"/>
      <c r="AJ214" s="400"/>
      <c r="AK214" s="400"/>
      <c r="AL214" s="400"/>
      <c r="AM214" s="400"/>
      <c r="AN214" s="400"/>
      <c r="AO214" s="400"/>
      <c r="AP214" s="400"/>
      <c r="AQ214" s="400"/>
      <c r="AR214" s="400"/>
      <c r="AS214" s="400"/>
      <c r="AT214" s="400"/>
      <c r="AU214" s="400"/>
      <c r="AV214" s="400"/>
      <c r="AW214" s="400"/>
      <c r="AX214" s="400"/>
      <c r="AY214" s="400"/>
      <c r="AZ214" s="400"/>
      <c r="BA214" s="400"/>
      <c r="BB214" s="400"/>
      <c r="BC214" s="400"/>
      <c r="BD214" s="401" t="s">
        <v>329</v>
      </c>
      <c r="BE214" s="401"/>
      <c r="BF214" s="401"/>
      <c r="BG214" s="401"/>
      <c r="BH214" s="401"/>
      <c r="BI214" s="401"/>
      <c r="BJ214" s="401"/>
      <c r="BK214" s="401"/>
      <c r="BL214" s="401"/>
      <c r="BM214" s="401"/>
      <c r="BN214" s="401"/>
      <c r="BO214" s="401"/>
      <c r="BP214" s="401"/>
      <c r="BQ214" s="401"/>
      <c r="BR214" s="401"/>
      <c r="BS214" s="401"/>
      <c r="BT214" s="401">
        <v>1</v>
      </c>
      <c r="BU214" s="401"/>
      <c r="BV214" s="401"/>
      <c r="BW214" s="401"/>
      <c r="BX214" s="401"/>
      <c r="BY214" s="401"/>
      <c r="BZ214" s="401"/>
      <c r="CA214" s="401"/>
      <c r="CB214" s="401"/>
      <c r="CC214" s="401"/>
      <c r="CD214" s="401"/>
      <c r="CE214" s="401"/>
      <c r="CF214" s="401"/>
      <c r="CG214" s="401"/>
      <c r="CH214" s="401"/>
      <c r="CI214" s="401"/>
      <c r="CJ214" s="404">
        <v>0</v>
      </c>
      <c r="CK214" s="404"/>
      <c r="CL214" s="404"/>
      <c r="CM214" s="404"/>
      <c r="CN214" s="404"/>
      <c r="CO214" s="404"/>
      <c r="CP214" s="404"/>
      <c r="CQ214" s="404"/>
      <c r="CR214" s="404"/>
      <c r="CS214" s="404"/>
      <c r="CT214" s="404"/>
      <c r="CU214" s="404"/>
      <c r="CV214" s="404"/>
      <c r="CW214" s="404"/>
      <c r="CX214" s="404"/>
      <c r="CY214" s="404"/>
      <c r="CZ214" s="404"/>
      <c r="DA214" s="404"/>
    </row>
    <row r="215" spans="1:105" s="124" customFormat="1" ht="14.25">
      <c r="A215" s="399" t="s">
        <v>277</v>
      </c>
      <c r="B215" s="399"/>
      <c r="C215" s="399"/>
      <c r="D215" s="399"/>
      <c r="E215" s="399"/>
      <c r="F215" s="399"/>
      <c r="G215" s="399"/>
      <c r="H215" s="400" t="s">
        <v>342</v>
      </c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  <c r="AJ215" s="400"/>
      <c r="AK215" s="400"/>
      <c r="AL215" s="400"/>
      <c r="AM215" s="400"/>
      <c r="AN215" s="400"/>
      <c r="AO215" s="400"/>
      <c r="AP215" s="400"/>
      <c r="AQ215" s="400"/>
      <c r="AR215" s="400"/>
      <c r="AS215" s="400"/>
      <c r="AT215" s="400"/>
      <c r="AU215" s="400"/>
      <c r="AV215" s="400"/>
      <c r="AW215" s="400"/>
      <c r="AX215" s="400"/>
      <c r="AY215" s="400"/>
      <c r="AZ215" s="400"/>
      <c r="BA215" s="400"/>
      <c r="BB215" s="400"/>
      <c r="BC215" s="400"/>
      <c r="BD215" s="401" t="s">
        <v>329</v>
      </c>
      <c r="BE215" s="401"/>
      <c r="BF215" s="401"/>
      <c r="BG215" s="401"/>
      <c r="BH215" s="401"/>
      <c r="BI215" s="401"/>
      <c r="BJ215" s="401"/>
      <c r="BK215" s="401"/>
      <c r="BL215" s="401"/>
      <c r="BM215" s="401"/>
      <c r="BN215" s="401"/>
      <c r="BO215" s="401"/>
      <c r="BP215" s="401"/>
      <c r="BQ215" s="401"/>
      <c r="BR215" s="401"/>
      <c r="BS215" s="401"/>
      <c r="BT215" s="401">
        <v>1</v>
      </c>
      <c r="BU215" s="401"/>
      <c r="BV215" s="401"/>
      <c r="BW215" s="401"/>
      <c r="BX215" s="401"/>
      <c r="BY215" s="401"/>
      <c r="BZ215" s="401"/>
      <c r="CA215" s="401"/>
      <c r="CB215" s="401"/>
      <c r="CC215" s="401"/>
      <c r="CD215" s="401"/>
      <c r="CE215" s="401"/>
      <c r="CF215" s="401"/>
      <c r="CG215" s="401"/>
      <c r="CH215" s="401"/>
      <c r="CI215" s="401"/>
      <c r="CJ215" s="404">
        <v>20000</v>
      </c>
      <c r="CK215" s="404"/>
      <c r="CL215" s="404"/>
      <c r="CM215" s="404"/>
      <c r="CN215" s="404"/>
      <c r="CO215" s="404"/>
      <c r="CP215" s="404"/>
      <c r="CQ215" s="404"/>
      <c r="CR215" s="404"/>
      <c r="CS215" s="404"/>
      <c r="CT215" s="404"/>
      <c r="CU215" s="404"/>
      <c r="CV215" s="404"/>
      <c r="CW215" s="404"/>
      <c r="CX215" s="404"/>
      <c r="CY215" s="404"/>
      <c r="CZ215" s="404"/>
      <c r="DA215" s="404"/>
    </row>
    <row r="216" spans="1:105" s="124" customFormat="1" ht="14.25">
      <c r="A216" s="399"/>
      <c r="B216" s="399"/>
      <c r="C216" s="399"/>
      <c r="D216" s="399"/>
      <c r="E216" s="399"/>
      <c r="F216" s="399"/>
      <c r="G216" s="399"/>
      <c r="H216" s="400"/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  <c r="AJ216" s="400"/>
      <c r="AK216" s="400"/>
      <c r="AL216" s="400"/>
      <c r="AM216" s="400"/>
      <c r="AN216" s="400"/>
      <c r="AO216" s="400"/>
      <c r="AP216" s="400"/>
      <c r="AQ216" s="400"/>
      <c r="AR216" s="400"/>
      <c r="AS216" s="400"/>
      <c r="AT216" s="400"/>
      <c r="AU216" s="400"/>
      <c r="AV216" s="400"/>
      <c r="AW216" s="400"/>
      <c r="AX216" s="400"/>
      <c r="AY216" s="400"/>
      <c r="AZ216" s="400"/>
      <c r="BA216" s="400"/>
      <c r="BB216" s="400"/>
      <c r="BC216" s="400"/>
      <c r="BD216" s="401"/>
      <c r="BE216" s="401"/>
      <c r="BF216" s="401"/>
      <c r="BG216" s="401"/>
      <c r="BH216" s="401"/>
      <c r="BI216" s="401"/>
      <c r="BJ216" s="401"/>
      <c r="BK216" s="401"/>
      <c r="BL216" s="401"/>
      <c r="BM216" s="401"/>
      <c r="BN216" s="401"/>
      <c r="BO216" s="401"/>
      <c r="BP216" s="401"/>
      <c r="BQ216" s="401"/>
      <c r="BR216" s="401"/>
      <c r="BS216" s="401"/>
      <c r="BT216" s="401"/>
      <c r="BU216" s="401"/>
      <c r="BV216" s="401"/>
      <c r="BW216" s="401"/>
      <c r="BX216" s="401"/>
      <c r="BY216" s="401"/>
      <c r="BZ216" s="401"/>
      <c r="CA216" s="401"/>
      <c r="CB216" s="401"/>
      <c r="CC216" s="401"/>
      <c r="CD216" s="401"/>
      <c r="CE216" s="401"/>
      <c r="CF216" s="401"/>
      <c r="CG216" s="401"/>
      <c r="CH216" s="401"/>
      <c r="CI216" s="401"/>
      <c r="CJ216" s="404"/>
      <c r="CK216" s="404"/>
      <c r="CL216" s="404"/>
      <c r="CM216" s="404"/>
      <c r="CN216" s="404"/>
      <c r="CO216" s="404"/>
      <c r="CP216" s="404"/>
      <c r="CQ216" s="404"/>
      <c r="CR216" s="404"/>
      <c r="CS216" s="404"/>
      <c r="CT216" s="404"/>
      <c r="CU216" s="404"/>
      <c r="CV216" s="404"/>
      <c r="CW216" s="404"/>
      <c r="CX216" s="404"/>
      <c r="CY216" s="404"/>
      <c r="CZ216" s="404"/>
      <c r="DA216" s="404"/>
    </row>
    <row r="217" spans="1:105" s="124" customFormat="1" ht="14.25">
      <c r="A217" s="402"/>
      <c r="B217" s="402"/>
      <c r="C217" s="402"/>
      <c r="D217" s="402"/>
      <c r="E217" s="402"/>
      <c r="F217" s="402"/>
      <c r="G217" s="402"/>
      <c r="H217" s="415" t="s">
        <v>193</v>
      </c>
      <c r="I217" s="415"/>
      <c r="J217" s="415"/>
      <c r="K217" s="415"/>
      <c r="L217" s="415"/>
      <c r="M217" s="415"/>
      <c r="N217" s="415"/>
      <c r="O217" s="415"/>
      <c r="P217" s="415"/>
      <c r="Q217" s="415"/>
      <c r="R217" s="415"/>
      <c r="S217" s="415"/>
      <c r="T217" s="415"/>
      <c r="U217" s="415"/>
      <c r="V217" s="415"/>
      <c r="W217" s="415"/>
      <c r="X217" s="415"/>
      <c r="Y217" s="415"/>
      <c r="Z217" s="415"/>
      <c r="AA217" s="415"/>
      <c r="AB217" s="415"/>
      <c r="AC217" s="415"/>
      <c r="AD217" s="415"/>
      <c r="AE217" s="415"/>
      <c r="AF217" s="415"/>
      <c r="AG217" s="415"/>
      <c r="AH217" s="415"/>
      <c r="AI217" s="415"/>
      <c r="AJ217" s="415"/>
      <c r="AK217" s="415"/>
      <c r="AL217" s="415"/>
      <c r="AM217" s="415"/>
      <c r="AN217" s="415"/>
      <c r="AO217" s="415"/>
      <c r="AP217" s="415"/>
      <c r="AQ217" s="415"/>
      <c r="AR217" s="415"/>
      <c r="AS217" s="415"/>
      <c r="AT217" s="415"/>
      <c r="AU217" s="415"/>
      <c r="AV217" s="415"/>
      <c r="AW217" s="415"/>
      <c r="AX217" s="415"/>
      <c r="AY217" s="415"/>
      <c r="AZ217" s="415"/>
      <c r="BA217" s="415"/>
      <c r="BB217" s="415"/>
      <c r="BC217" s="416"/>
      <c r="BD217" s="406" t="s">
        <v>175</v>
      </c>
      <c r="BE217" s="406"/>
      <c r="BF217" s="406"/>
      <c r="BG217" s="406"/>
      <c r="BH217" s="406"/>
      <c r="BI217" s="406"/>
      <c r="BJ217" s="406"/>
      <c r="BK217" s="406"/>
      <c r="BL217" s="406"/>
      <c r="BM217" s="406"/>
      <c r="BN217" s="406"/>
      <c r="BO217" s="406"/>
      <c r="BP217" s="406"/>
      <c r="BQ217" s="406"/>
      <c r="BR217" s="406"/>
      <c r="BS217" s="406"/>
      <c r="BT217" s="406" t="s">
        <v>175</v>
      </c>
      <c r="BU217" s="406"/>
      <c r="BV217" s="406"/>
      <c r="BW217" s="406"/>
      <c r="BX217" s="406"/>
      <c r="BY217" s="406"/>
      <c r="BZ217" s="406"/>
      <c r="CA217" s="406"/>
      <c r="CB217" s="406"/>
      <c r="CC217" s="406"/>
      <c r="CD217" s="406"/>
      <c r="CE217" s="406"/>
      <c r="CF217" s="406"/>
      <c r="CG217" s="406"/>
      <c r="CH217" s="406"/>
      <c r="CI217" s="406"/>
      <c r="CJ217" s="407">
        <f>SUM(CJ212:CJ216)</f>
        <v>119996</v>
      </c>
      <c r="CK217" s="407"/>
      <c r="CL217" s="407"/>
      <c r="CM217" s="407"/>
      <c r="CN217" s="407"/>
      <c r="CO217" s="407"/>
      <c r="CP217" s="407"/>
      <c r="CQ217" s="407"/>
      <c r="CR217" s="407"/>
      <c r="CS217" s="407"/>
      <c r="CT217" s="407"/>
      <c r="CU217" s="407"/>
      <c r="CV217" s="407"/>
      <c r="CW217" s="407"/>
      <c r="CX217" s="407"/>
      <c r="CY217" s="407"/>
      <c r="CZ217" s="407"/>
      <c r="DA217" s="407"/>
    </row>
    <row r="218" spans="1:105" s="124" customFormat="1" ht="14.25">
      <c r="A218" s="133"/>
      <c r="B218" s="133"/>
      <c r="C218" s="133"/>
      <c r="D218" s="133"/>
      <c r="E218" s="133"/>
      <c r="F218" s="133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</row>
    <row r="219" spans="1:105" s="124" customFormat="1" ht="27.75" customHeight="1">
      <c r="A219" s="408" t="s">
        <v>343</v>
      </c>
      <c r="B219" s="408"/>
      <c r="C219" s="408"/>
      <c r="D219" s="408"/>
      <c r="E219" s="408"/>
      <c r="F219" s="408"/>
      <c r="G219" s="408"/>
      <c r="H219" s="408"/>
      <c r="I219" s="408"/>
      <c r="J219" s="408"/>
      <c r="K219" s="408"/>
      <c r="L219" s="408"/>
      <c r="M219" s="408"/>
      <c r="N219" s="408"/>
      <c r="O219" s="408"/>
      <c r="P219" s="408"/>
      <c r="Q219" s="408"/>
      <c r="R219" s="408"/>
      <c r="S219" s="408"/>
      <c r="T219" s="408"/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408"/>
      <c r="AI219" s="408"/>
      <c r="AJ219" s="408"/>
      <c r="AK219" s="408"/>
      <c r="AL219" s="408"/>
      <c r="AM219" s="408"/>
      <c r="AN219" s="408"/>
      <c r="AO219" s="408"/>
      <c r="AP219" s="408"/>
      <c r="AQ219" s="408"/>
      <c r="AR219" s="408"/>
      <c r="AS219" s="408"/>
      <c r="AT219" s="408"/>
      <c r="AU219" s="408"/>
      <c r="AV219" s="408"/>
      <c r="AW219" s="408"/>
      <c r="AX219" s="408"/>
      <c r="AY219" s="408"/>
      <c r="AZ219" s="408"/>
      <c r="BA219" s="408"/>
      <c r="BB219" s="408"/>
      <c r="BC219" s="408"/>
      <c r="BD219" s="408"/>
      <c r="BE219" s="408"/>
      <c r="BF219" s="408"/>
      <c r="BG219" s="408"/>
      <c r="BH219" s="408"/>
      <c r="BI219" s="408"/>
      <c r="BJ219" s="408"/>
      <c r="BK219" s="408"/>
      <c r="BL219" s="408"/>
      <c r="BM219" s="408"/>
      <c r="BN219" s="408"/>
      <c r="BO219" s="408"/>
      <c r="BP219" s="408"/>
      <c r="BQ219" s="408"/>
      <c r="BR219" s="408"/>
      <c r="BS219" s="408"/>
      <c r="BT219" s="408"/>
      <c r="BU219" s="408"/>
      <c r="BV219" s="408"/>
      <c r="BW219" s="408"/>
      <c r="BX219" s="408"/>
      <c r="BY219" s="408"/>
      <c r="BZ219" s="408"/>
      <c r="CA219" s="408"/>
      <c r="CB219" s="408"/>
      <c r="CC219" s="408"/>
      <c r="CD219" s="408"/>
      <c r="CE219" s="408"/>
      <c r="CF219" s="408"/>
      <c r="CG219" s="408"/>
      <c r="CH219" s="408"/>
      <c r="CI219" s="408"/>
      <c r="CJ219" s="408"/>
      <c r="CK219" s="408"/>
      <c r="CL219" s="408"/>
      <c r="CM219" s="408"/>
      <c r="CN219" s="408"/>
      <c r="CO219" s="408"/>
      <c r="CP219" s="408"/>
      <c r="CQ219" s="408"/>
      <c r="CR219" s="408"/>
      <c r="CS219" s="408"/>
      <c r="CT219" s="408"/>
      <c r="CU219" s="408"/>
      <c r="CV219" s="408"/>
      <c r="CW219" s="408"/>
      <c r="CX219" s="408"/>
      <c r="CY219" s="408"/>
      <c r="CZ219" s="408"/>
      <c r="DA219" s="408"/>
    </row>
    <row r="220" spans="1:105" s="124" customFormat="1" ht="14.25">
      <c r="A220" s="133"/>
      <c r="B220" s="133"/>
      <c r="C220" s="133"/>
      <c r="D220" s="133"/>
      <c r="E220" s="133"/>
      <c r="F220" s="133"/>
      <c r="G220" s="133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</row>
    <row r="221" spans="1:105" s="124" customFormat="1" ht="14.25">
      <c r="A221" s="402" t="s">
        <v>42</v>
      </c>
      <c r="B221" s="402"/>
      <c r="C221" s="402"/>
      <c r="D221" s="402"/>
      <c r="E221" s="402"/>
      <c r="F221" s="402"/>
      <c r="G221" s="402"/>
      <c r="H221" s="400"/>
      <c r="I221" s="400"/>
      <c r="J221" s="400"/>
      <c r="K221" s="400"/>
      <c r="L221" s="400"/>
      <c r="M221" s="400"/>
      <c r="N221" s="400"/>
      <c r="O221" s="400"/>
      <c r="P221" s="400"/>
      <c r="Q221" s="400"/>
      <c r="R221" s="400"/>
      <c r="S221" s="400"/>
      <c r="T221" s="400"/>
      <c r="U221" s="400"/>
      <c r="V221" s="400"/>
      <c r="W221" s="400"/>
      <c r="X221" s="400"/>
      <c r="Y221" s="400"/>
      <c r="Z221" s="400"/>
      <c r="AA221" s="400"/>
      <c r="AB221" s="400"/>
      <c r="AC221" s="400"/>
      <c r="AD221" s="400"/>
      <c r="AE221" s="400"/>
      <c r="AF221" s="400"/>
      <c r="AG221" s="400"/>
      <c r="AH221" s="400"/>
      <c r="AI221" s="400"/>
      <c r="AJ221" s="400"/>
      <c r="AK221" s="400"/>
      <c r="AL221" s="400"/>
      <c r="AM221" s="400"/>
      <c r="AN221" s="400"/>
      <c r="AO221" s="400"/>
      <c r="AP221" s="400"/>
      <c r="AQ221" s="400"/>
      <c r="AR221" s="400"/>
      <c r="AS221" s="400"/>
      <c r="AT221" s="400"/>
      <c r="AU221" s="400"/>
      <c r="AV221" s="400"/>
      <c r="AW221" s="400"/>
      <c r="AX221" s="400"/>
      <c r="AY221" s="400"/>
      <c r="AZ221" s="400"/>
      <c r="BA221" s="400"/>
      <c r="BB221" s="400"/>
      <c r="BC221" s="400"/>
      <c r="BD221" s="401" t="s">
        <v>329</v>
      </c>
      <c r="BE221" s="401"/>
      <c r="BF221" s="401"/>
      <c r="BG221" s="401"/>
      <c r="BH221" s="401"/>
      <c r="BI221" s="401"/>
      <c r="BJ221" s="401"/>
      <c r="BK221" s="401"/>
      <c r="BL221" s="401"/>
      <c r="BM221" s="401"/>
      <c r="BN221" s="401"/>
      <c r="BO221" s="401"/>
      <c r="BP221" s="401"/>
      <c r="BQ221" s="401"/>
      <c r="BR221" s="401"/>
      <c r="BS221" s="401"/>
      <c r="BT221" s="401"/>
      <c r="BU221" s="401"/>
      <c r="BV221" s="401"/>
      <c r="BW221" s="401"/>
      <c r="BX221" s="401"/>
      <c r="BY221" s="401"/>
      <c r="BZ221" s="401"/>
      <c r="CA221" s="401"/>
      <c r="CB221" s="401"/>
      <c r="CC221" s="401"/>
      <c r="CD221" s="401"/>
      <c r="CE221" s="401"/>
      <c r="CF221" s="401"/>
      <c r="CG221" s="401"/>
      <c r="CH221" s="401"/>
      <c r="CI221" s="401"/>
      <c r="CJ221" s="404">
        <v>0</v>
      </c>
      <c r="CK221" s="404"/>
      <c r="CL221" s="404"/>
      <c r="CM221" s="404"/>
      <c r="CN221" s="404"/>
      <c r="CO221" s="404"/>
      <c r="CP221" s="404"/>
      <c r="CQ221" s="404"/>
      <c r="CR221" s="404"/>
      <c r="CS221" s="404"/>
      <c r="CT221" s="404"/>
      <c r="CU221" s="404"/>
      <c r="CV221" s="404"/>
      <c r="CW221" s="404"/>
      <c r="CX221" s="404"/>
      <c r="CY221" s="404"/>
      <c r="CZ221" s="404"/>
      <c r="DA221" s="404"/>
    </row>
    <row r="222" spans="1:105" s="124" customFormat="1" ht="14.25">
      <c r="A222" s="402" t="s">
        <v>215</v>
      </c>
      <c r="B222" s="402"/>
      <c r="C222" s="402"/>
      <c r="D222" s="402"/>
      <c r="E222" s="402"/>
      <c r="F222" s="402"/>
      <c r="G222" s="402"/>
      <c r="H222" s="400"/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400"/>
      <c r="AP222" s="400"/>
      <c r="AQ222" s="400"/>
      <c r="AR222" s="400"/>
      <c r="AS222" s="400"/>
      <c r="AT222" s="400"/>
      <c r="AU222" s="400"/>
      <c r="AV222" s="400"/>
      <c r="AW222" s="400"/>
      <c r="AX222" s="400"/>
      <c r="AY222" s="400"/>
      <c r="AZ222" s="400"/>
      <c r="BA222" s="400"/>
      <c r="BB222" s="400"/>
      <c r="BC222" s="400"/>
      <c r="BD222" s="401" t="s">
        <v>329</v>
      </c>
      <c r="BE222" s="401"/>
      <c r="BF222" s="401"/>
      <c r="BG222" s="401"/>
      <c r="BH222" s="401"/>
      <c r="BI222" s="401"/>
      <c r="BJ222" s="401"/>
      <c r="BK222" s="401"/>
      <c r="BL222" s="401"/>
      <c r="BM222" s="401"/>
      <c r="BN222" s="401"/>
      <c r="BO222" s="401"/>
      <c r="BP222" s="401"/>
      <c r="BQ222" s="401"/>
      <c r="BR222" s="401"/>
      <c r="BS222" s="401"/>
      <c r="BT222" s="401"/>
      <c r="BU222" s="401"/>
      <c r="BV222" s="401"/>
      <c r="BW222" s="401"/>
      <c r="BX222" s="401"/>
      <c r="BY222" s="401"/>
      <c r="BZ222" s="401"/>
      <c r="CA222" s="401"/>
      <c r="CB222" s="401"/>
      <c r="CC222" s="401"/>
      <c r="CD222" s="401"/>
      <c r="CE222" s="401"/>
      <c r="CF222" s="401"/>
      <c r="CG222" s="401"/>
      <c r="CH222" s="401"/>
      <c r="CI222" s="401"/>
      <c r="CJ222" s="404">
        <v>0</v>
      </c>
      <c r="CK222" s="404"/>
      <c r="CL222" s="404"/>
      <c r="CM222" s="404"/>
      <c r="CN222" s="404"/>
      <c r="CO222" s="404"/>
      <c r="CP222" s="404"/>
      <c r="CQ222" s="404"/>
      <c r="CR222" s="404"/>
      <c r="CS222" s="404"/>
      <c r="CT222" s="404"/>
      <c r="CU222" s="404"/>
      <c r="CV222" s="404"/>
      <c r="CW222" s="404"/>
      <c r="CX222" s="404"/>
      <c r="CY222" s="404"/>
      <c r="CZ222" s="404"/>
      <c r="DA222" s="404"/>
    </row>
    <row r="223" spans="1:105" s="124" customFormat="1" ht="14.25">
      <c r="A223" s="402" t="s">
        <v>226</v>
      </c>
      <c r="B223" s="402"/>
      <c r="C223" s="402"/>
      <c r="D223" s="402"/>
      <c r="E223" s="402"/>
      <c r="F223" s="402"/>
      <c r="G223" s="402"/>
      <c r="H223" s="400"/>
      <c r="I223" s="400"/>
      <c r="J223" s="400"/>
      <c r="K223" s="400"/>
      <c r="L223" s="400"/>
      <c r="M223" s="400"/>
      <c r="N223" s="400"/>
      <c r="O223" s="400"/>
      <c r="P223" s="400"/>
      <c r="Q223" s="400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  <c r="AJ223" s="400"/>
      <c r="AK223" s="400"/>
      <c r="AL223" s="400"/>
      <c r="AM223" s="400"/>
      <c r="AN223" s="400"/>
      <c r="AO223" s="400"/>
      <c r="AP223" s="400"/>
      <c r="AQ223" s="400"/>
      <c r="AR223" s="400"/>
      <c r="AS223" s="400"/>
      <c r="AT223" s="400"/>
      <c r="AU223" s="400"/>
      <c r="AV223" s="400"/>
      <c r="AW223" s="400"/>
      <c r="AX223" s="400"/>
      <c r="AY223" s="400"/>
      <c r="AZ223" s="400"/>
      <c r="BA223" s="400"/>
      <c r="BB223" s="400"/>
      <c r="BC223" s="400"/>
      <c r="BD223" s="401" t="s">
        <v>329</v>
      </c>
      <c r="BE223" s="401"/>
      <c r="BF223" s="401"/>
      <c r="BG223" s="401"/>
      <c r="BH223" s="401"/>
      <c r="BI223" s="401"/>
      <c r="BJ223" s="401"/>
      <c r="BK223" s="401"/>
      <c r="BL223" s="401"/>
      <c r="BM223" s="401"/>
      <c r="BN223" s="401"/>
      <c r="BO223" s="401"/>
      <c r="BP223" s="401"/>
      <c r="BQ223" s="401"/>
      <c r="BR223" s="401"/>
      <c r="BS223" s="401"/>
      <c r="BT223" s="401"/>
      <c r="BU223" s="401"/>
      <c r="BV223" s="401"/>
      <c r="BW223" s="401"/>
      <c r="BX223" s="401"/>
      <c r="BY223" s="401"/>
      <c r="BZ223" s="401"/>
      <c r="CA223" s="401"/>
      <c r="CB223" s="401"/>
      <c r="CC223" s="401"/>
      <c r="CD223" s="401"/>
      <c r="CE223" s="401"/>
      <c r="CF223" s="401"/>
      <c r="CG223" s="401"/>
      <c r="CH223" s="401"/>
      <c r="CI223" s="401"/>
      <c r="CJ223" s="404">
        <v>0</v>
      </c>
      <c r="CK223" s="404"/>
      <c r="CL223" s="404"/>
      <c r="CM223" s="404"/>
      <c r="CN223" s="404"/>
      <c r="CO223" s="404"/>
      <c r="CP223" s="404"/>
      <c r="CQ223" s="404"/>
      <c r="CR223" s="404"/>
      <c r="CS223" s="404"/>
      <c r="CT223" s="404"/>
      <c r="CU223" s="404"/>
      <c r="CV223" s="404"/>
      <c r="CW223" s="404"/>
      <c r="CX223" s="404"/>
      <c r="CY223" s="404"/>
      <c r="CZ223" s="404"/>
      <c r="DA223" s="404"/>
    </row>
    <row r="224" spans="1:105" s="124" customFormat="1" ht="14.25">
      <c r="A224" s="399"/>
      <c r="B224" s="399"/>
      <c r="C224" s="399"/>
      <c r="D224" s="399"/>
      <c r="E224" s="399"/>
      <c r="F224" s="399"/>
      <c r="G224" s="399"/>
      <c r="H224" s="400"/>
      <c r="I224" s="400"/>
      <c r="J224" s="400"/>
      <c r="K224" s="400"/>
      <c r="L224" s="400"/>
      <c r="M224" s="400"/>
      <c r="N224" s="400"/>
      <c r="O224" s="400"/>
      <c r="P224" s="400"/>
      <c r="Q224" s="400"/>
      <c r="R224" s="400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400"/>
      <c r="AD224" s="400"/>
      <c r="AE224" s="400"/>
      <c r="AF224" s="400"/>
      <c r="AG224" s="400"/>
      <c r="AH224" s="400"/>
      <c r="AI224" s="400"/>
      <c r="AJ224" s="400"/>
      <c r="AK224" s="400"/>
      <c r="AL224" s="400"/>
      <c r="AM224" s="400"/>
      <c r="AN224" s="400"/>
      <c r="AO224" s="400"/>
      <c r="AP224" s="400"/>
      <c r="AQ224" s="400"/>
      <c r="AR224" s="400"/>
      <c r="AS224" s="400"/>
      <c r="AT224" s="400"/>
      <c r="AU224" s="400"/>
      <c r="AV224" s="400"/>
      <c r="AW224" s="400"/>
      <c r="AX224" s="400"/>
      <c r="AY224" s="400"/>
      <c r="AZ224" s="400"/>
      <c r="BA224" s="400"/>
      <c r="BB224" s="400"/>
      <c r="BC224" s="400"/>
      <c r="BD224" s="401"/>
      <c r="BE224" s="401"/>
      <c r="BF224" s="401"/>
      <c r="BG224" s="401"/>
      <c r="BH224" s="401"/>
      <c r="BI224" s="401"/>
      <c r="BJ224" s="401"/>
      <c r="BK224" s="401"/>
      <c r="BL224" s="401"/>
      <c r="BM224" s="401"/>
      <c r="BN224" s="401"/>
      <c r="BO224" s="401"/>
      <c r="BP224" s="401"/>
      <c r="BQ224" s="401"/>
      <c r="BR224" s="401"/>
      <c r="BS224" s="401"/>
      <c r="BT224" s="401"/>
      <c r="BU224" s="401"/>
      <c r="BV224" s="401"/>
      <c r="BW224" s="401"/>
      <c r="BX224" s="401"/>
      <c r="BY224" s="401"/>
      <c r="BZ224" s="401"/>
      <c r="CA224" s="401"/>
      <c r="CB224" s="401"/>
      <c r="CC224" s="401"/>
      <c r="CD224" s="401"/>
      <c r="CE224" s="401"/>
      <c r="CF224" s="401"/>
      <c r="CG224" s="401"/>
      <c r="CH224" s="401"/>
      <c r="CI224" s="401"/>
      <c r="CJ224" s="404">
        <v>0</v>
      </c>
      <c r="CK224" s="404"/>
      <c r="CL224" s="404"/>
      <c r="CM224" s="404"/>
      <c r="CN224" s="404"/>
      <c r="CO224" s="404"/>
      <c r="CP224" s="404"/>
      <c r="CQ224" s="404"/>
      <c r="CR224" s="404"/>
      <c r="CS224" s="404"/>
      <c r="CT224" s="404"/>
      <c r="CU224" s="404"/>
      <c r="CV224" s="404"/>
      <c r="CW224" s="404"/>
      <c r="CX224" s="404"/>
      <c r="CY224" s="404"/>
      <c r="CZ224" s="404"/>
      <c r="DA224" s="404"/>
    </row>
    <row r="225" spans="1:105" s="124" customFormat="1" ht="14.25">
      <c r="A225" s="402"/>
      <c r="B225" s="402"/>
      <c r="C225" s="402"/>
      <c r="D225" s="402"/>
      <c r="E225" s="402"/>
      <c r="F225" s="402"/>
      <c r="G225" s="402"/>
      <c r="H225" s="415" t="s">
        <v>193</v>
      </c>
      <c r="I225" s="415"/>
      <c r="J225" s="415"/>
      <c r="K225" s="415"/>
      <c r="L225" s="415"/>
      <c r="M225" s="415"/>
      <c r="N225" s="415"/>
      <c r="O225" s="415"/>
      <c r="P225" s="415"/>
      <c r="Q225" s="415"/>
      <c r="R225" s="415"/>
      <c r="S225" s="415"/>
      <c r="T225" s="415"/>
      <c r="U225" s="415"/>
      <c r="V225" s="415"/>
      <c r="W225" s="415"/>
      <c r="X225" s="415"/>
      <c r="Y225" s="415"/>
      <c r="Z225" s="415"/>
      <c r="AA225" s="415"/>
      <c r="AB225" s="415"/>
      <c r="AC225" s="415"/>
      <c r="AD225" s="415"/>
      <c r="AE225" s="415"/>
      <c r="AF225" s="415"/>
      <c r="AG225" s="415"/>
      <c r="AH225" s="415"/>
      <c r="AI225" s="415"/>
      <c r="AJ225" s="415"/>
      <c r="AK225" s="415"/>
      <c r="AL225" s="415"/>
      <c r="AM225" s="415"/>
      <c r="AN225" s="415"/>
      <c r="AO225" s="415"/>
      <c r="AP225" s="415"/>
      <c r="AQ225" s="415"/>
      <c r="AR225" s="415"/>
      <c r="AS225" s="415"/>
      <c r="AT225" s="415"/>
      <c r="AU225" s="415"/>
      <c r="AV225" s="415"/>
      <c r="AW225" s="415"/>
      <c r="AX225" s="415"/>
      <c r="AY225" s="415"/>
      <c r="AZ225" s="415"/>
      <c r="BA225" s="415"/>
      <c r="BB225" s="415"/>
      <c r="BC225" s="416"/>
      <c r="BD225" s="406" t="s">
        <v>175</v>
      </c>
      <c r="BE225" s="406"/>
      <c r="BF225" s="406"/>
      <c r="BG225" s="406"/>
      <c r="BH225" s="406"/>
      <c r="BI225" s="406"/>
      <c r="BJ225" s="406"/>
      <c r="BK225" s="406"/>
      <c r="BL225" s="406"/>
      <c r="BM225" s="406"/>
      <c r="BN225" s="406"/>
      <c r="BO225" s="406"/>
      <c r="BP225" s="406"/>
      <c r="BQ225" s="406"/>
      <c r="BR225" s="406"/>
      <c r="BS225" s="406"/>
      <c r="BT225" s="406" t="s">
        <v>175</v>
      </c>
      <c r="BU225" s="406"/>
      <c r="BV225" s="406"/>
      <c r="BW225" s="406"/>
      <c r="BX225" s="406"/>
      <c r="BY225" s="406"/>
      <c r="BZ225" s="406"/>
      <c r="CA225" s="406"/>
      <c r="CB225" s="406"/>
      <c r="CC225" s="406"/>
      <c r="CD225" s="406"/>
      <c r="CE225" s="406"/>
      <c r="CF225" s="406"/>
      <c r="CG225" s="406"/>
      <c r="CH225" s="406"/>
      <c r="CI225" s="406"/>
      <c r="CJ225" s="407">
        <f>CJ224+CJ223+CJ222+CJ221</f>
        <v>0</v>
      </c>
      <c r="CK225" s="407"/>
      <c r="CL225" s="407"/>
      <c r="CM225" s="407"/>
      <c r="CN225" s="407"/>
      <c r="CO225" s="407"/>
      <c r="CP225" s="407"/>
      <c r="CQ225" s="407"/>
      <c r="CR225" s="407"/>
      <c r="CS225" s="407"/>
      <c r="CT225" s="407"/>
      <c r="CU225" s="407"/>
      <c r="CV225" s="407"/>
      <c r="CW225" s="407"/>
      <c r="CX225" s="407"/>
      <c r="CY225" s="407"/>
      <c r="CZ225" s="407"/>
      <c r="DA225" s="407"/>
    </row>
    <row r="226" spans="1:105" s="124" customFormat="1" ht="14.25">
      <c r="A226" s="133"/>
      <c r="B226" s="133"/>
      <c r="C226" s="133"/>
      <c r="D226" s="133"/>
      <c r="E226" s="133"/>
      <c r="F226" s="133"/>
      <c r="G226" s="133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</row>
    <row r="227" spans="1:105" s="124" customFormat="1" ht="14.25">
      <c r="A227" s="435" t="s">
        <v>344</v>
      </c>
      <c r="B227" s="435"/>
      <c r="C227" s="435"/>
      <c r="D227" s="435"/>
      <c r="E227" s="435"/>
      <c r="F227" s="435"/>
      <c r="G227" s="435"/>
      <c r="H227" s="435"/>
      <c r="I227" s="435"/>
      <c r="J227" s="435"/>
      <c r="K227" s="435"/>
      <c r="L227" s="435"/>
      <c r="M227" s="435"/>
      <c r="N227" s="435"/>
      <c r="O227" s="435"/>
      <c r="P227" s="435"/>
      <c r="Q227" s="435"/>
      <c r="R227" s="435"/>
      <c r="S227" s="435"/>
      <c r="T227" s="435"/>
      <c r="U227" s="435"/>
      <c r="V227" s="435"/>
      <c r="W227" s="435"/>
      <c r="X227" s="435"/>
      <c r="Y227" s="435"/>
      <c r="Z227" s="435"/>
      <c r="AA227" s="435"/>
      <c r="AB227" s="435"/>
      <c r="AC227" s="435"/>
      <c r="AD227" s="435"/>
      <c r="AE227" s="435"/>
      <c r="AF227" s="435"/>
      <c r="AG227" s="435"/>
      <c r="AH227" s="435"/>
      <c r="AI227" s="435"/>
      <c r="AJ227" s="435"/>
      <c r="AK227" s="435"/>
      <c r="AL227" s="435"/>
      <c r="AM227" s="435"/>
      <c r="AN227" s="435"/>
      <c r="AO227" s="435"/>
      <c r="AP227" s="435"/>
      <c r="AQ227" s="435"/>
      <c r="AR227" s="435"/>
      <c r="AS227" s="435"/>
      <c r="AT227" s="435"/>
      <c r="AU227" s="435"/>
      <c r="AV227" s="435"/>
      <c r="AW227" s="435"/>
      <c r="AX227" s="435"/>
      <c r="AY227" s="435"/>
      <c r="AZ227" s="435"/>
      <c r="BA227" s="435"/>
      <c r="BB227" s="435"/>
      <c r="BC227" s="435"/>
      <c r="BD227" s="435"/>
      <c r="BE227" s="435"/>
      <c r="BF227" s="435"/>
      <c r="BG227" s="435"/>
      <c r="BH227" s="435"/>
      <c r="BI227" s="435"/>
      <c r="BJ227" s="435"/>
      <c r="BK227" s="435"/>
      <c r="BL227" s="435"/>
      <c r="BM227" s="435"/>
      <c r="BN227" s="435"/>
      <c r="BO227" s="435"/>
      <c r="BP227" s="435"/>
      <c r="BQ227" s="435"/>
      <c r="BR227" s="435"/>
      <c r="BS227" s="435"/>
      <c r="BT227" s="435"/>
      <c r="BU227" s="435"/>
      <c r="BV227" s="435"/>
      <c r="BW227" s="435"/>
      <c r="BX227" s="435"/>
      <c r="BY227" s="435"/>
      <c r="BZ227" s="435"/>
      <c r="CA227" s="435"/>
      <c r="CB227" s="435"/>
      <c r="CC227" s="435"/>
      <c r="CD227" s="435"/>
      <c r="CE227" s="435"/>
      <c r="CF227" s="435"/>
      <c r="CG227" s="435"/>
      <c r="CH227" s="435"/>
      <c r="CI227" s="435"/>
      <c r="CJ227" s="435"/>
      <c r="CK227" s="435"/>
      <c r="CL227" s="435"/>
      <c r="CM227" s="435"/>
      <c r="CN227" s="435"/>
      <c r="CO227" s="435"/>
      <c r="CP227" s="435"/>
      <c r="CQ227" s="435"/>
      <c r="CR227" s="435"/>
      <c r="CS227" s="435"/>
      <c r="CT227" s="435"/>
      <c r="CU227" s="435"/>
      <c r="CV227" s="435"/>
      <c r="CW227" s="435"/>
      <c r="CX227" s="435"/>
      <c r="CY227" s="435"/>
      <c r="CZ227" s="435"/>
      <c r="DA227" s="435"/>
    </row>
    <row r="228" spans="1:105" s="124" customFormat="1" ht="1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</row>
    <row r="229" spans="1:105" s="124" customFormat="1" ht="31.5" customHeight="1">
      <c r="A229" s="422" t="s">
        <v>64</v>
      </c>
      <c r="B229" s="423"/>
      <c r="C229" s="423"/>
      <c r="D229" s="423"/>
      <c r="E229" s="423"/>
      <c r="F229" s="423"/>
      <c r="G229" s="424"/>
      <c r="H229" s="422" t="s">
        <v>234</v>
      </c>
      <c r="I229" s="423"/>
      <c r="J229" s="423"/>
      <c r="K229" s="423"/>
      <c r="L229" s="423"/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  <c r="AB229" s="423"/>
      <c r="AC229" s="423"/>
      <c r="AD229" s="423"/>
      <c r="AE229" s="423"/>
      <c r="AF229" s="423"/>
      <c r="AG229" s="423"/>
      <c r="AH229" s="423"/>
      <c r="AI229" s="423"/>
      <c r="AJ229" s="423"/>
      <c r="AK229" s="423"/>
      <c r="AL229" s="423"/>
      <c r="AM229" s="423"/>
      <c r="AN229" s="423"/>
      <c r="AO229" s="423"/>
      <c r="AP229" s="423"/>
      <c r="AQ229" s="423"/>
      <c r="AR229" s="423"/>
      <c r="AS229" s="423"/>
      <c r="AT229" s="423"/>
      <c r="AU229" s="423"/>
      <c r="AV229" s="423"/>
      <c r="AW229" s="423"/>
      <c r="AX229" s="423"/>
      <c r="AY229" s="423"/>
      <c r="AZ229" s="423"/>
      <c r="BA229" s="423"/>
      <c r="BB229" s="423"/>
      <c r="BC229" s="423"/>
      <c r="BD229" s="423"/>
      <c r="BE229" s="423"/>
      <c r="BF229" s="423"/>
      <c r="BG229" s="423"/>
      <c r="BH229" s="423"/>
      <c r="BI229" s="423"/>
      <c r="BJ229" s="423"/>
      <c r="BK229" s="423"/>
      <c r="BL229" s="423"/>
      <c r="BM229" s="423"/>
      <c r="BN229" s="423"/>
      <c r="BO229" s="423"/>
      <c r="BP229" s="423"/>
      <c r="BQ229" s="423"/>
      <c r="BR229" s="423"/>
      <c r="BS229" s="424"/>
      <c r="BT229" s="422" t="s">
        <v>260</v>
      </c>
      <c r="BU229" s="423"/>
      <c r="BV229" s="423"/>
      <c r="BW229" s="423"/>
      <c r="BX229" s="423"/>
      <c r="BY229" s="423"/>
      <c r="BZ229" s="423"/>
      <c r="CA229" s="423"/>
      <c r="CB229" s="423"/>
      <c r="CC229" s="423"/>
      <c r="CD229" s="423"/>
      <c r="CE229" s="423"/>
      <c r="CF229" s="423"/>
      <c r="CG229" s="423"/>
      <c r="CH229" s="423"/>
      <c r="CI229" s="424"/>
      <c r="CJ229" s="422" t="s">
        <v>261</v>
      </c>
      <c r="CK229" s="423"/>
      <c r="CL229" s="423"/>
      <c r="CM229" s="423"/>
      <c r="CN229" s="423"/>
      <c r="CO229" s="423"/>
      <c r="CP229" s="423"/>
      <c r="CQ229" s="423"/>
      <c r="CR229" s="423"/>
      <c r="CS229" s="423"/>
      <c r="CT229" s="423"/>
      <c r="CU229" s="423"/>
      <c r="CV229" s="423"/>
      <c r="CW229" s="423"/>
      <c r="CX229" s="423"/>
      <c r="CY229" s="423"/>
      <c r="CZ229" s="423"/>
      <c r="DA229" s="424"/>
    </row>
    <row r="230" spans="1:105" s="124" customFormat="1" ht="14.25">
      <c r="A230" s="425">
        <v>1</v>
      </c>
      <c r="B230" s="426"/>
      <c r="C230" s="426"/>
      <c r="D230" s="426"/>
      <c r="E230" s="426"/>
      <c r="F230" s="426"/>
      <c r="G230" s="427"/>
      <c r="H230" s="425">
        <v>2</v>
      </c>
      <c r="I230" s="426"/>
      <c r="J230" s="426"/>
      <c r="K230" s="426"/>
      <c r="L230" s="426"/>
      <c r="M230" s="426"/>
      <c r="N230" s="426"/>
      <c r="O230" s="426"/>
      <c r="P230" s="426"/>
      <c r="Q230" s="426"/>
      <c r="R230" s="426"/>
      <c r="S230" s="426"/>
      <c r="T230" s="426"/>
      <c r="U230" s="426"/>
      <c r="V230" s="426"/>
      <c r="W230" s="426"/>
      <c r="X230" s="426"/>
      <c r="Y230" s="426"/>
      <c r="Z230" s="426"/>
      <c r="AA230" s="426"/>
      <c r="AB230" s="426"/>
      <c r="AC230" s="426"/>
      <c r="AD230" s="426"/>
      <c r="AE230" s="426"/>
      <c r="AF230" s="426"/>
      <c r="AG230" s="426"/>
      <c r="AH230" s="426"/>
      <c r="AI230" s="426"/>
      <c r="AJ230" s="426"/>
      <c r="AK230" s="426"/>
      <c r="AL230" s="426"/>
      <c r="AM230" s="426"/>
      <c r="AN230" s="426"/>
      <c r="AO230" s="426"/>
      <c r="AP230" s="426"/>
      <c r="AQ230" s="426"/>
      <c r="AR230" s="426"/>
      <c r="AS230" s="426"/>
      <c r="AT230" s="426"/>
      <c r="AU230" s="426"/>
      <c r="AV230" s="426"/>
      <c r="AW230" s="426"/>
      <c r="AX230" s="426"/>
      <c r="AY230" s="426"/>
      <c r="AZ230" s="426"/>
      <c r="BA230" s="426"/>
      <c r="BB230" s="426"/>
      <c r="BC230" s="426"/>
      <c r="BD230" s="426"/>
      <c r="BE230" s="426"/>
      <c r="BF230" s="426"/>
      <c r="BG230" s="426"/>
      <c r="BH230" s="426"/>
      <c r="BI230" s="426"/>
      <c r="BJ230" s="426"/>
      <c r="BK230" s="426"/>
      <c r="BL230" s="426"/>
      <c r="BM230" s="426"/>
      <c r="BN230" s="426"/>
      <c r="BO230" s="426"/>
      <c r="BP230" s="426"/>
      <c r="BQ230" s="426"/>
      <c r="BR230" s="426"/>
      <c r="BS230" s="427"/>
      <c r="BT230" s="425">
        <v>3</v>
      </c>
      <c r="BU230" s="426"/>
      <c r="BV230" s="426"/>
      <c r="BW230" s="426"/>
      <c r="BX230" s="426"/>
      <c r="BY230" s="426"/>
      <c r="BZ230" s="426"/>
      <c r="CA230" s="426"/>
      <c r="CB230" s="426"/>
      <c r="CC230" s="426"/>
      <c r="CD230" s="426"/>
      <c r="CE230" s="426"/>
      <c r="CF230" s="426"/>
      <c r="CG230" s="426"/>
      <c r="CH230" s="426"/>
      <c r="CI230" s="427"/>
      <c r="CJ230" s="425">
        <v>4</v>
      </c>
      <c r="CK230" s="426"/>
      <c r="CL230" s="426"/>
      <c r="CM230" s="426"/>
      <c r="CN230" s="426"/>
      <c r="CO230" s="426"/>
      <c r="CP230" s="426"/>
      <c r="CQ230" s="426"/>
      <c r="CR230" s="426"/>
      <c r="CS230" s="426"/>
      <c r="CT230" s="426"/>
      <c r="CU230" s="426"/>
      <c r="CV230" s="426"/>
      <c r="CW230" s="426"/>
      <c r="CX230" s="426"/>
      <c r="CY230" s="426"/>
      <c r="CZ230" s="426"/>
      <c r="DA230" s="427"/>
    </row>
    <row r="231" spans="1:105" s="124" customFormat="1" ht="14.25">
      <c r="A231" s="417"/>
      <c r="B231" s="412"/>
      <c r="C231" s="412"/>
      <c r="D231" s="412"/>
      <c r="E231" s="412"/>
      <c r="F231" s="412"/>
      <c r="G231" s="413"/>
      <c r="H231" s="432" t="s">
        <v>193</v>
      </c>
      <c r="I231" s="433"/>
      <c r="J231" s="433"/>
      <c r="K231" s="433"/>
      <c r="L231" s="433"/>
      <c r="M231" s="433"/>
      <c r="N231" s="433"/>
      <c r="O231" s="433"/>
      <c r="P231" s="433"/>
      <c r="Q231" s="433"/>
      <c r="R231" s="433"/>
      <c r="S231" s="433"/>
      <c r="T231" s="433"/>
      <c r="U231" s="433"/>
      <c r="V231" s="433"/>
      <c r="W231" s="433"/>
      <c r="X231" s="433"/>
      <c r="Y231" s="433"/>
      <c r="Z231" s="433"/>
      <c r="AA231" s="433"/>
      <c r="AB231" s="433"/>
      <c r="AC231" s="433"/>
      <c r="AD231" s="433"/>
      <c r="AE231" s="433"/>
      <c r="AF231" s="433"/>
      <c r="AG231" s="433"/>
      <c r="AH231" s="433"/>
      <c r="AI231" s="433"/>
      <c r="AJ231" s="433"/>
      <c r="AK231" s="433"/>
      <c r="AL231" s="433"/>
      <c r="AM231" s="433"/>
      <c r="AN231" s="433"/>
      <c r="AO231" s="433"/>
      <c r="AP231" s="433"/>
      <c r="AQ231" s="433"/>
      <c r="AR231" s="433"/>
      <c r="AS231" s="433"/>
      <c r="AT231" s="433"/>
      <c r="AU231" s="433"/>
      <c r="AV231" s="433"/>
      <c r="AW231" s="433"/>
      <c r="AX231" s="433"/>
      <c r="AY231" s="433"/>
      <c r="AZ231" s="433"/>
      <c r="BA231" s="433"/>
      <c r="BB231" s="433"/>
      <c r="BC231" s="433"/>
      <c r="BD231" s="433"/>
      <c r="BE231" s="433"/>
      <c r="BF231" s="433"/>
      <c r="BG231" s="433"/>
      <c r="BH231" s="433"/>
      <c r="BI231" s="433"/>
      <c r="BJ231" s="433"/>
      <c r="BK231" s="433"/>
      <c r="BL231" s="433"/>
      <c r="BM231" s="433"/>
      <c r="BN231" s="433"/>
      <c r="BO231" s="433"/>
      <c r="BP231" s="433"/>
      <c r="BQ231" s="433"/>
      <c r="BR231" s="433"/>
      <c r="BS231" s="434"/>
      <c r="BT231" s="418" t="s">
        <v>175</v>
      </c>
      <c r="BU231" s="419"/>
      <c r="BV231" s="419"/>
      <c r="BW231" s="419"/>
      <c r="BX231" s="419"/>
      <c r="BY231" s="419"/>
      <c r="BZ231" s="419"/>
      <c r="CA231" s="419"/>
      <c r="CB231" s="419"/>
      <c r="CC231" s="419"/>
      <c r="CD231" s="419"/>
      <c r="CE231" s="419"/>
      <c r="CF231" s="419"/>
      <c r="CG231" s="419"/>
      <c r="CH231" s="419"/>
      <c r="CI231" s="420"/>
      <c r="CJ231" s="421">
        <f>CJ238+CJ251+CJ257+CJ263+CJ269</f>
        <v>763523.29</v>
      </c>
      <c r="CK231" s="419"/>
      <c r="CL231" s="419"/>
      <c r="CM231" s="419"/>
      <c r="CN231" s="419"/>
      <c r="CO231" s="419"/>
      <c r="CP231" s="419"/>
      <c r="CQ231" s="419"/>
      <c r="CR231" s="419"/>
      <c r="CS231" s="419"/>
      <c r="CT231" s="419"/>
      <c r="CU231" s="419"/>
      <c r="CV231" s="419"/>
      <c r="CW231" s="419"/>
      <c r="CX231" s="419"/>
      <c r="CY231" s="419"/>
      <c r="CZ231" s="419"/>
      <c r="DA231" s="420"/>
    </row>
    <row r="232" spans="1:105" s="124" customFormat="1" ht="14.25">
      <c r="A232" s="133"/>
      <c r="B232" s="133"/>
      <c r="C232" s="133"/>
      <c r="D232" s="133"/>
      <c r="E232" s="133"/>
      <c r="F232" s="133"/>
      <c r="G232" s="133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</row>
    <row r="233" spans="1:105" s="124" customFormat="1" ht="39" customHeight="1">
      <c r="A233" s="408" t="s">
        <v>345</v>
      </c>
      <c r="B233" s="408"/>
      <c r="C233" s="408"/>
      <c r="D233" s="408"/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408"/>
      <c r="AI233" s="408"/>
      <c r="AJ233" s="408"/>
      <c r="AK233" s="408"/>
      <c r="AL233" s="408"/>
      <c r="AM233" s="408"/>
      <c r="AN233" s="408"/>
      <c r="AO233" s="408"/>
      <c r="AP233" s="408"/>
      <c r="AQ233" s="408"/>
      <c r="AR233" s="408"/>
      <c r="AS233" s="408"/>
      <c r="AT233" s="408"/>
      <c r="AU233" s="408"/>
      <c r="AV233" s="408"/>
      <c r="AW233" s="408"/>
      <c r="AX233" s="408"/>
      <c r="AY233" s="408"/>
      <c r="AZ233" s="408"/>
      <c r="BA233" s="408"/>
      <c r="BB233" s="408"/>
      <c r="BC233" s="408"/>
      <c r="BD233" s="408"/>
      <c r="BE233" s="408"/>
      <c r="BF233" s="408"/>
      <c r="BG233" s="408"/>
      <c r="BH233" s="408"/>
      <c r="BI233" s="408"/>
      <c r="BJ233" s="408"/>
      <c r="BK233" s="408"/>
      <c r="BL233" s="408"/>
      <c r="BM233" s="408"/>
      <c r="BN233" s="408"/>
      <c r="BO233" s="408"/>
      <c r="BP233" s="408"/>
      <c r="BQ233" s="408"/>
      <c r="BR233" s="408"/>
      <c r="BS233" s="408"/>
      <c r="BT233" s="408"/>
      <c r="BU233" s="408"/>
      <c r="BV233" s="408"/>
      <c r="BW233" s="408"/>
      <c r="BX233" s="408"/>
      <c r="BY233" s="408"/>
      <c r="BZ233" s="408"/>
      <c r="CA233" s="408"/>
      <c r="CB233" s="408"/>
      <c r="CC233" s="408"/>
      <c r="CD233" s="408"/>
      <c r="CE233" s="408"/>
      <c r="CF233" s="408"/>
      <c r="CG233" s="408"/>
      <c r="CH233" s="408"/>
      <c r="CI233" s="408"/>
      <c r="CJ233" s="408"/>
      <c r="CK233" s="408"/>
      <c r="CL233" s="408"/>
      <c r="CM233" s="408"/>
      <c r="CN233" s="408"/>
      <c r="CO233" s="408"/>
      <c r="CP233" s="408"/>
      <c r="CQ233" s="408"/>
      <c r="CR233" s="408"/>
      <c r="CS233" s="408"/>
      <c r="CT233" s="408"/>
      <c r="CU233" s="408"/>
      <c r="CV233" s="408"/>
      <c r="CW233" s="408"/>
      <c r="CX233" s="408"/>
      <c r="CY233" s="408"/>
      <c r="CZ233" s="408"/>
      <c r="DA233" s="408"/>
    </row>
    <row r="234" spans="1:105" s="124" customFormat="1" ht="14.25">
      <c r="A234" s="133"/>
      <c r="B234" s="133"/>
      <c r="C234" s="133"/>
      <c r="D234" s="133"/>
      <c r="E234" s="133"/>
      <c r="F234" s="133"/>
      <c r="G234" s="133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/>
      <c r="CP234" s="135"/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</row>
    <row r="235" spans="1:105" s="124" customFormat="1" ht="14.25">
      <c r="A235" s="402" t="s">
        <v>42</v>
      </c>
      <c r="B235" s="402"/>
      <c r="C235" s="402"/>
      <c r="D235" s="402"/>
      <c r="E235" s="402"/>
      <c r="F235" s="402"/>
      <c r="G235" s="402"/>
      <c r="H235" s="409" t="s">
        <v>346</v>
      </c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410"/>
      <c r="Z235" s="410"/>
      <c r="AA235" s="410"/>
      <c r="AB235" s="410"/>
      <c r="AC235" s="410"/>
      <c r="AD235" s="410"/>
      <c r="AE235" s="410"/>
      <c r="AF235" s="410"/>
      <c r="AG235" s="410"/>
      <c r="AH235" s="410"/>
      <c r="AI235" s="410"/>
      <c r="AJ235" s="410"/>
      <c r="AK235" s="410"/>
      <c r="AL235" s="410"/>
      <c r="AM235" s="410"/>
      <c r="AN235" s="410"/>
      <c r="AO235" s="410"/>
      <c r="AP235" s="410"/>
      <c r="AQ235" s="410"/>
      <c r="AR235" s="410"/>
      <c r="AS235" s="410"/>
      <c r="AT235" s="410"/>
      <c r="AU235" s="410"/>
      <c r="AV235" s="410"/>
      <c r="AW235" s="410"/>
      <c r="AX235" s="410"/>
      <c r="AY235" s="410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1"/>
      <c r="BT235" s="401">
        <v>1</v>
      </c>
      <c r="BU235" s="401"/>
      <c r="BV235" s="401"/>
      <c r="BW235" s="401"/>
      <c r="BX235" s="401"/>
      <c r="BY235" s="401"/>
      <c r="BZ235" s="401"/>
      <c r="CA235" s="401"/>
      <c r="CB235" s="401"/>
      <c r="CC235" s="401"/>
      <c r="CD235" s="401"/>
      <c r="CE235" s="401"/>
      <c r="CF235" s="401"/>
      <c r="CG235" s="401"/>
      <c r="CH235" s="401"/>
      <c r="CI235" s="401"/>
      <c r="CJ235" s="404">
        <v>60804</v>
      </c>
      <c r="CK235" s="404"/>
      <c r="CL235" s="404"/>
      <c r="CM235" s="404"/>
      <c r="CN235" s="404"/>
      <c r="CO235" s="404"/>
      <c r="CP235" s="404"/>
      <c r="CQ235" s="404"/>
      <c r="CR235" s="404"/>
      <c r="CS235" s="404"/>
      <c r="CT235" s="404"/>
      <c r="CU235" s="404"/>
      <c r="CV235" s="404"/>
      <c r="CW235" s="404"/>
      <c r="CX235" s="404"/>
      <c r="CY235" s="404"/>
      <c r="CZ235" s="404"/>
      <c r="DA235" s="404"/>
    </row>
    <row r="236" spans="1:105" s="124" customFormat="1" ht="14.25">
      <c r="A236" s="402" t="s">
        <v>215</v>
      </c>
      <c r="B236" s="402"/>
      <c r="C236" s="402"/>
      <c r="D236" s="402"/>
      <c r="E236" s="402"/>
      <c r="F236" s="402"/>
      <c r="G236" s="402"/>
      <c r="H236" s="409" t="s">
        <v>347</v>
      </c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410"/>
      <c r="AK236" s="410"/>
      <c r="AL236" s="410"/>
      <c r="AM236" s="410"/>
      <c r="AN236" s="410"/>
      <c r="AO236" s="410"/>
      <c r="AP236" s="410"/>
      <c r="AQ236" s="410"/>
      <c r="AR236" s="410"/>
      <c r="AS236" s="410"/>
      <c r="AT236" s="410"/>
      <c r="AU236" s="410"/>
      <c r="AV236" s="410"/>
      <c r="AW236" s="410"/>
      <c r="AX236" s="410"/>
      <c r="AY236" s="410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1"/>
      <c r="BT236" s="401">
        <v>1</v>
      </c>
      <c r="BU236" s="401"/>
      <c r="BV236" s="401"/>
      <c r="BW236" s="401"/>
      <c r="BX236" s="401"/>
      <c r="BY236" s="401"/>
      <c r="BZ236" s="401"/>
      <c r="CA236" s="401"/>
      <c r="CB236" s="401"/>
      <c r="CC236" s="401"/>
      <c r="CD236" s="401"/>
      <c r="CE236" s="401"/>
      <c r="CF236" s="401"/>
      <c r="CG236" s="401"/>
      <c r="CH236" s="401"/>
      <c r="CI236" s="401"/>
      <c r="CJ236" s="404">
        <v>551071</v>
      </c>
      <c r="CK236" s="404"/>
      <c r="CL236" s="404"/>
      <c r="CM236" s="404"/>
      <c r="CN236" s="404"/>
      <c r="CO236" s="404"/>
      <c r="CP236" s="404"/>
      <c r="CQ236" s="404"/>
      <c r="CR236" s="404"/>
      <c r="CS236" s="404"/>
      <c r="CT236" s="404"/>
      <c r="CU236" s="404"/>
      <c r="CV236" s="404"/>
      <c r="CW236" s="404"/>
      <c r="CX236" s="404"/>
      <c r="CY236" s="404"/>
      <c r="CZ236" s="404"/>
      <c r="DA236" s="404"/>
    </row>
    <row r="237" spans="1:105" s="124" customFormat="1" ht="14.25">
      <c r="A237" s="402" t="s">
        <v>348</v>
      </c>
      <c r="B237" s="402"/>
      <c r="C237" s="402"/>
      <c r="D237" s="402"/>
      <c r="E237" s="402"/>
      <c r="F237" s="402"/>
      <c r="G237" s="402"/>
      <c r="H237" s="429"/>
      <c r="I237" s="430"/>
      <c r="J237" s="430"/>
      <c r="K237" s="430"/>
      <c r="L237" s="430"/>
      <c r="M237" s="430"/>
      <c r="N237" s="430"/>
      <c r="O237" s="430"/>
      <c r="P237" s="430"/>
      <c r="Q237" s="430"/>
      <c r="R237" s="430"/>
      <c r="S237" s="430"/>
      <c r="T237" s="430"/>
      <c r="U237" s="430"/>
      <c r="V237" s="430"/>
      <c r="W237" s="430"/>
      <c r="X237" s="430"/>
      <c r="Y237" s="430"/>
      <c r="Z237" s="430"/>
      <c r="AA237" s="430"/>
      <c r="AB237" s="430"/>
      <c r="AC237" s="430"/>
      <c r="AD237" s="430"/>
      <c r="AE237" s="430"/>
      <c r="AF237" s="430"/>
      <c r="AG237" s="430"/>
      <c r="AH237" s="430"/>
      <c r="AI237" s="430"/>
      <c r="AJ237" s="430"/>
      <c r="AK237" s="430"/>
      <c r="AL237" s="430"/>
      <c r="AM237" s="430"/>
      <c r="AN237" s="430"/>
      <c r="AO237" s="430"/>
      <c r="AP237" s="430"/>
      <c r="AQ237" s="430"/>
      <c r="AR237" s="430"/>
      <c r="AS237" s="430"/>
      <c r="AT237" s="430"/>
      <c r="AU237" s="430"/>
      <c r="AV237" s="430"/>
      <c r="AW237" s="430"/>
      <c r="AX237" s="430"/>
      <c r="AY237" s="430"/>
      <c r="AZ237" s="430"/>
      <c r="BA237" s="430"/>
      <c r="BB237" s="430"/>
      <c r="BC237" s="430"/>
      <c r="BD237" s="430"/>
      <c r="BE237" s="430"/>
      <c r="BF237" s="430"/>
      <c r="BG237" s="430"/>
      <c r="BH237" s="430"/>
      <c r="BI237" s="430"/>
      <c r="BJ237" s="430"/>
      <c r="BK237" s="430"/>
      <c r="BL237" s="430"/>
      <c r="BM237" s="430"/>
      <c r="BN237" s="430"/>
      <c r="BO237" s="430"/>
      <c r="BP237" s="430"/>
      <c r="BQ237" s="430"/>
      <c r="BR237" s="430"/>
      <c r="BS237" s="431"/>
      <c r="BT237" s="401"/>
      <c r="BU237" s="401"/>
      <c r="BV237" s="401"/>
      <c r="BW237" s="401"/>
      <c r="BX237" s="401"/>
      <c r="BY237" s="401"/>
      <c r="BZ237" s="401"/>
      <c r="CA237" s="401"/>
      <c r="CB237" s="401"/>
      <c r="CC237" s="401"/>
      <c r="CD237" s="401"/>
      <c r="CE237" s="401"/>
      <c r="CF237" s="401"/>
      <c r="CG237" s="401"/>
      <c r="CH237" s="401"/>
      <c r="CI237" s="401"/>
      <c r="CJ237" s="404">
        <v>0</v>
      </c>
      <c r="CK237" s="404"/>
      <c r="CL237" s="404"/>
      <c r="CM237" s="404"/>
      <c r="CN237" s="404"/>
      <c r="CO237" s="404"/>
      <c r="CP237" s="404"/>
      <c r="CQ237" s="404"/>
      <c r="CR237" s="404"/>
      <c r="CS237" s="404"/>
      <c r="CT237" s="404"/>
      <c r="CU237" s="404"/>
      <c r="CV237" s="404"/>
      <c r="CW237" s="404"/>
      <c r="CX237" s="404"/>
      <c r="CY237" s="404"/>
      <c r="CZ237" s="404"/>
      <c r="DA237" s="404"/>
    </row>
    <row r="238" spans="1:105" s="124" customFormat="1" ht="14.25">
      <c r="A238" s="402"/>
      <c r="B238" s="402"/>
      <c r="C238" s="402"/>
      <c r="D238" s="402"/>
      <c r="E238" s="402"/>
      <c r="F238" s="402"/>
      <c r="G238" s="402"/>
      <c r="H238" s="414" t="s">
        <v>193</v>
      </c>
      <c r="I238" s="415"/>
      <c r="J238" s="415"/>
      <c r="K238" s="415"/>
      <c r="L238" s="415"/>
      <c r="M238" s="415"/>
      <c r="N238" s="415"/>
      <c r="O238" s="415"/>
      <c r="P238" s="415"/>
      <c r="Q238" s="415"/>
      <c r="R238" s="415"/>
      <c r="S238" s="415"/>
      <c r="T238" s="415"/>
      <c r="U238" s="415"/>
      <c r="V238" s="415"/>
      <c r="W238" s="415"/>
      <c r="X238" s="415"/>
      <c r="Y238" s="415"/>
      <c r="Z238" s="415"/>
      <c r="AA238" s="415"/>
      <c r="AB238" s="415"/>
      <c r="AC238" s="415"/>
      <c r="AD238" s="415"/>
      <c r="AE238" s="415"/>
      <c r="AF238" s="415"/>
      <c r="AG238" s="415"/>
      <c r="AH238" s="415"/>
      <c r="AI238" s="415"/>
      <c r="AJ238" s="415"/>
      <c r="AK238" s="415"/>
      <c r="AL238" s="415"/>
      <c r="AM238" s="415"/>
      <c r="AN238" s="415"/>
      <c r="AO238" s="415"/>
      <c r="AP238" s="415"/>
      <c r="AQ238" s="415"/>
      <c r="AR238" s="415"/>
      <c r="AS238" s="415"/>
      <c r="AT238" s="415"/>
      <c r="AU238" s="415"/>
      <c r="AV238" s="415"/>
      <c r="AW238" s="415"/>
      <c r="AX238" s="415"/>
      <c r="AY238" s="415"/>
      <c r="AZ238" s="415"/>
      <c r="BA238" s="415"/>
      <c r="BB238" s="415"/>
      <c r="BC238" s="415"/>
      <c r="BD238" s="415"/>
      <c r="BE238" s="415"/>
      <c r="BF238" s="415"/>
      <c r="BG238" s="415"/>
      <c r="BH238" s="415"/>
      <c r="BI238" s="415"/>
      <c r="BJ238" s="415"/>
      <c r="BK238" s="415"/>
      <c r="BL238" s="415"/>
      <c r="BM238" s="415"/>
      <c r="BN238" s="415"/>
      <c r="BO238" s="415"/>
      <c r="BP238" s="415"/>
      <c r="BQ238" s="415"/>
      <c r="BR238" s="415"/>
      <c r="BS238" s="416"/>
      <c r="BT238" s="406" t="s">
        <v>175</v>
      </c>
      <c r="BU238" s="406"/>
      <c r="BV238" s="406"/>
      <c r="BW238" s="406"/>
      <c r="BX238" s="406"/>
      <c r="BY238" s="406"/>
      <c r="BZ238" s="406"/>
      <c r="CA238" s="406"/>
      <c r="CB238" s="406"/>
      <c r="CC238" s="406"/>
      <c r="CD238" s="406"/>
      <c r="CE238" s="406"/>
      <c r="CF238" s="406"/>
      <c r="CG238" s="406"/>
      <c r="CH238" s="406"/>
      <c r="CI238" s="406"/>
      <c r="CJ238" s="407">
        <f>SUM(CJ235:CJ237)</f>
        <v>611875</v>
      </c>
      <c r="CK238" s="407"/>
      <c r="CL238" s="407"/>
      <c r="CM238" s="407"/>
      <c r="CN238" s="407"/>
      <c r="CO238" s="407"/>
      <c r="CP238" s="407"/>
      <c r="CQ238" s="407"/>
      <c r="CR238" s="407"/>
      <c r="CS238" s="407"/>
      <c r="CT238" s="407"/>
      <c r="CU238" s="407"/>
      <c r="CV238" s="407"/>
      <c r="CW238" s="407"/>
      <c r="CX238" s="407"/>
      <c r="CY238" s="407"/>
      <c r="CZ238" s="407"/>
      <c r="DA238" s="407"/>
    </row>
    <row r="239" spans="1:105" s="124" customFormat="1" ht="14.25">
      <c r="A239" s="133"/>
      <c r="B239" s="133"/>
      <c r="C239" s="133"/>
      <c r="D239" s="133"/>
      <c r="E239" s="133"/>
      <c r="F239" s="133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</row>
    <row r="240" spans="1:105" s="124" customFormat="1" ht="36" customHeight="1">
      <c r="A240" s="408" t="s">
        <v>349</v>
      </c>
      <c r="B240" s="408"/>
      <c r="C240" s="408"/>
      <c r="D240" s="408"/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08"/>
      <c r="AL240" s="408"/>
      <c r="AM240" s="408"/>
      <c r="AN240" s="408"/>
      <c r="AO240" s="408"/>
      <c r="AP240" s="408"/>
      <c r="AQ240" s="408"/>
      <c r="AR240" s="408"/>
      <c r="AS240" s="408"/>
      <c r="AT240" s="408"/>
      <c r="AU240" s="408"/>
      <c r="AV240" s="408"/>
      <c r="AW240" s="408"/>
      <c r="AX240" s="408"/>
      <c r="AY240" s="408"/>
      <c r="AZ240" s="408"/>
      <c r="BA240" s="408"/>
      <c r="BB240" s="408"/>
      <c r="BC240" s="408"/>
      <c r="BD240" s="408"/>
      <c r="BE240" s="408"/>
      <c r="BF240" s="408"/>
      <c r="BG240" s="408"/>
      <c r="BH240" s="408"/>
      <c r="BI240" s="408"/>
      <c r="BJ240" s="408"/>
      <c r="BK240" s="408"/>
      <c r="BL240" s="408"/>
      <c r="BM240" s="408"/>
      <c r="BN240" s="408"/>
      <c r="BO240" s="408"/>
      <c r="BP240" s="408"/>
      <c r="BQ240" s="408"/>
      <c r="BR240" s="408"/>
      <c r="BS240" s="408"/>
      <c r="BT240" s="408"/>
      <c r="BU240" s="408"/>
      <c r="BV240" s="408"/>
      <c r="BW240" s="408"/>
      <c r="BX240" s="408"/>
      <c r="BY240" s="408"/>
      <c r="BZ240" s="408"/>
      <c r="CA240" s="408"/>
      <c r="CB240" s="408"/>
      <c r="CC240" s="408"/>
      <c r="CD240" s="408"/>
      <c r="CE240" s="408"/>
      <c r="CF240" s="408"/>
      <c r="CG240" s="408"/>
      <c r="CH240" s="408"/>
      <c r="CI240" s="408"/>
      <c r="CJ240" s="408"/>
      <c r="CK240" s="408"/>
      <c r="CL240" s="408"/>
      <c r="CM240" s="408"/>
      <c r="CN240" s="408"/>
      <c r="CO240" s="408"/>
      <c r="CP240" s="408"/>
      <c r="CQ240" s="408"/>
      <c r="CR240" s="408"/>
      <c r="CS240" s="408"/>
      <c r="CT240" s="408"/>
      <c r="CU240" s="408"/>
      <c r="CV240" s="408"/>
      <c r="CW240" s="408"/>
      <c r="CX240" s="408"/>
      <c r="CY240" s="408"/>
      <c r="CZ240" s="408"/>
      <c r="DA240" s="408"/>
    </row>
    <row r="241" spans="1:105" s="124" customFormat="1" ht="14.25">
      <c r="A241" s="133"/>
      <c r="B241" s="133"/>
      <c r="C241" s="133"/>
      <c r="D241" s="133"/>
      <c r="E241" s="133"/>
      <c r="F241" s="133"/>
      <c r="G241" s="133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5"/>
      <c r="BE241" s="135"/>
      <c r="BF241" s="135"/>
      <c r="BG241" s="135"/>
      <c r="BH241" s="135"/>
      <c r="BI241" s="135"/>
      <c r="BJ241" s="135"/>
      <c r="BK241" s="135"/>
      <c r="BL241" s="135"/>
      <c r="BM241" s="135"/>
      <c r="BN241" s="135"/>
      <c r="BO241" s="135"/>
      <c r="BP241" s="135"/>
      <c r="BQ241" s="135"/>
      <c r="BR241" s="135"/>
      <c r="BS241" s="135"/>
      <c r="BT241" s="135"/>
      <c r="BU241" s="135"/>
      <c r="BV241" s="135"/>
      <c r="BW241" s="135"/>
      <c r="BX241" s="135"/>
      <c r="BY241" s="135"/>
      <c r="BZ241" s="135"/>
      <c r="CA241" s="135"/>
      <c r="CB241" s="135"/>
      <c r="CC241" s="135"/>
      <c r="CD241" s="135"/>
      <c r="CE241" s="135"/>
      <c r="CF241" s="135"/>
      <c r="CG241" s="135"/>
      <c r="CH241" s="135"/>
      <c r="CI241" s="135"/>
      <c r="CJ241" s="135"/>
      <c r="CK241" s="135"/>
      <c r="CL241" s="135"/>
      <c r="CM241" s="135"/>
      <c r="CN241" s="135"/>
      <c r="CO241" s="135"/>
      <c r="CP241" s="135"/>
      <c r="CQ241" s="135"/>
      <c r="CR241" s="135"/>
      <c r="CS241" s="135"/>
      <c r="CT241" s="135"/>
      <c r="CU241" s="135"/>
      <c r="CV241" s="135"/>
      <c r="CW241" s="135"/>
      <c r="CX241" s="135"/>
      <c r="CY241" s="135"/>
      <c r="CZ241" s="135"/>
      <c r="DA241" s="135"/>
    </row>
    <row r="242" spans="1:105" s="124" customFormat="1" ht="14.25">
      <c r="A242" s="402" t="s">
        <v>42</v>
      </c>
      <c r="B242" s="402"/>
      <c r="C242" s="402"/>
      <c r="D242" s="402"/>
      <c r="E242" s="402"/>
      <c r="F242" s="402"/>
      <c r="G242" s="402"/>
      <c r="H242" s="409" t="s">
        <v>346</v>
      </c>
      <c r="I242" s="410"/>
      <c r="J242" s="410"/>
      <c r="K242" s="410"/>
      <c r="L242" s="410"/>
      <c r="M242" s="410"/>
      <c r="N242" s="410"/>
      <c r="O242" s="410"/>
      <c r="P242" s="410"/>
      <c r="Q242" s="410"/>
      <c r="R242" s="410"/>
      <c r="S242" s="410"/>
      <c r="T242" s="410"/>
      <c r="U242" s="410"/>
      <c r="V242" s="410"/>
      <c r="W242" s="410"/>
      <c r="X242" s="410"/>
      <c r="Y242" s="410"/>
      <c r="Z242" s="410"/>
      <c r="AA242" s="410"/>
      <c r="AB242" s="410"/>
      <c r="AC242" s="410"/>
      <c r="AD242" s="410"/>
      <c r="AE242" s="410"/>
      <c r="AF242" s="410"/>
      <c r="AG242" s="410"/>
      <c r="AH242" s="410"/>
      <c r="AI242" s="410"/>
      <c r="AJ242" s="410"/>
      <c r="AK242" s="410"/>
      <c r="AL242" s="410"/>
      <c r="AM242" s="410"/>
      <c r="AN242" s="410"/>
      <c r="AO242" s="410"/>
      <c r="AP242" s="410"/>
      <c r="AQ242" s="410"/>
      <c r="AR242" s="410"/>
      <c r="AS242" s="410"/>
      <c r="AT242" s="410"/>
      <c r="AU242" s="410"/>
      <c r="AV242" s="410"/>
      <c r="AW242" s="410"/>
      <c r="AX242" s="410"/>
      <c r="AY242" s="410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1"/>
      <c r="BT242" s="401">
        <v>1</v>
      </c>
      <c r="BU242" s="401"/>
      <c r="BV242" s="401"/>
      <c r="BW242" s="401"/>
      <c r="BX242" s="401"/>
      <c r="BY242" s="401"/>
      <c r="BZ242" s="401"/>
      <c r="CA242" s="401"/>
      <c r="CB242" s="401"/>
      <c r="CC242" s="401"/>
      <c r="CD242" s="401"/>
      <c r="CE242" s="401"/>
      <c r="CF242" s="401"/>
      <c r="CG242" s="401"/>
      <c r="CH242" s="401"/>
      <c r="CI242" s="401"/>
      <c r="CJ242" s="404">
        <v>10897</v>
      </c>
      <c r="CK242" s="404"/>
      <c r="CL242" s="404"/>
      <c r="CM242" s="404"/>
      <c r="CN242" s="404"/>
      <c r="CO242" s="404"/>
      <c r="CP242" s="404"/>
      <c r="CQ242" s="404"/>
      <c r="CR242" s="404"/>
      <c r="CS242" s="404"/>
      <c r="CT242" s="404"/>
      <c r="CU242" s="404"/>
      <c r="CV242" s="404"/>
      <c r="CW242" s="404"/>
      <c r="CX242" s="404"/>
      <c r="CY242" s="404"/>
      <c r="CZ242" s="404"/>
      <c r="DA242" s="404"/>
    </row>
    <row r="243" spans="1:105" s="124" customFormat="1" ht="14.25">
      <c r="A243" s="402" t="s">
        <v>215</v>
      </c>
      <c r="B243" s="402"/>
      <c r="C243" s="402"/>
      <c r="D243" s="402"/>
      <c r="E243" s="402"/>
      <c r="F243" s="402"/>
      <c r="G243" s="402"/>
      <c r="H243" s="409" t="s">
        <v>350</v>
      </c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410"/>
      <c r="Z243" s="410"/>
      <c r="AA243" s="410"/>
      <c r="AB243" s="410"/>
      <c r="AC243" s="410"/>
      <c r="AD243" s="410"/>
      <c r="AE243" s="410"/>
      <c r="AF243" s="410"/>
      <c r="AG243" s="410"/>
      <c r="AH243" s="410"/>
      <c r="AI243" s="410"/>
      <c r="AJ243" s="410"/>
      <c r="AK243" s="410"/>
      <c r="AL243" s="410"/>
      <c r="AM243" s="410"/>
      <c r="AN243" s="410"/>
      <c r="AO243" s="410"/>
      <c r="AP243" s="410"/>
      <c r="AQ243" s="410"/>
      <c r="AR243" s="410"/>
      <c r="AS243" s="410"/>
      <c r="AT243" s="410"/>
      <c r="AU243" s="410"/>
      <c r="AV243" s="410"/>
      <c r="AW243" s="410"/>
      <c r="AX243" s="410"/>
      <c r="AY243" s="410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1"/>
      <c r="BT243" s="401">
        <v>1</v>
      </c>
      <c r="BU243" s="401"/>
      <c r="BV243" s="401"/>
      <c r="BW243" s="401"/>
      <c r="BX243" s="401"/>
      <c r="BY243" s="401"/>
      <c r="BZ243" s="401"/>
      <c r="CA243" s="401"/>
      <c r="CB243" s="401"/>
      <c r="CC243" s="401"/>
      <c r="CD243" s="401"/>
      <c r="CE243" s="401"/>
      <c r="CF243" s="401"/>
      <c r="CG243" s="401"/>
      <c r="CH243" s="401"/>
      <c r="CI243" s="401"/>
      <c r="CJ243" s="404"/>
      <c r="CK243" s="404"/>
      <c r="CL243" s="404"/>
      <c r="CM243" s="404"/>
      <c r="CN243" s="404"/>
      <c r="CO243" s="404"/>
      <c r="CP243" s="404"/>
      <c r="CQ243" s="404"/>
      <c r="CR243" s="404"/>
      <c r="CS243" s="404"/>
      <c r="CT243" s="404"/>
      <c r="CU243" s="404"/>
      <c r="CV243" s="404"/>
      <c r="CW243" s="404"/>
      <c r="CX243" s="404"/>
      <c r="CY243" s="404"/>
      <c r="CZ243" s="404"/>
      <c r="DA243" s="404"/>
    </row>
    <row r="244" spans="1:105" s="124" customFormat="1" ht="14.25">
      <c r="A244" s="402" t="s">
        <v>226</v>
      </c>
      <c r="B244" s="402"/>
      <c r="C244" s="402"/>
      <c r="D244" s="402"/>
      <c r="E244" s="402"/>
      <c r="F244" s="402"/>
      <c r="G244" s="402"/>
      <c r="H244" s="409" t="s">
        <v>351</v>
      </c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  <c r="T244" s="410"/>
      <c r="U244" s="410"/>
      <c r="V244" s="410"/>
      <c r="W244" s="410"/>
      <c r="X244" s="410"/>
      <c r="Y244" s="410"/>
      <c r="Z244" s="410"/>
      <c r="AA244" s="410"/>
      <c r="AB244" s="410"/>
      <c r="AC244" s="410"/>
      <c r="AD244" s="410"/>
      <c r="AE244" s="410"/>
      <c r="AF244" s="410"/>
      <c r="AG244" s="410"/>
      <c r="AH244" s="410"/>
      <c r="AI244" s="410"/>
      <c r="AJ244" s="410"/>
      <c r="AK244" s="410"/>
      <c r="AL244" s="410"/>
      <c r="AM244" s="410"/>
      <c r="AN244" s="410"/>
      <c r="AO244" s="410"/>
      <c r="AP244" s="410"/>
      <c r="AQ244" s="410"/>
      <c r="AR244" s="410"/>
      <c r="AS244" s="410"/>
      <c r="AT244" s="410"/>
      <c r="AU244" s="410"/>
      <c r="AV244" s="410"/>
      <c r="AW244" s="410"/>
      <c r="AX244" s="410"/>
      <c r="AY244" s="410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1"/>
      <c r="BT244" s="401">
        <v>4</v>
      </c>
      <c r="BU244" s="401"/>
      <c r="BV244" s="401"/>
      <c r="BW244" s="401"/>
      <c r="BX244" s="401"/>
      <c r="BY244" s="401"/>
      <c r="BZ244" s="401"/>
      <c r="CA244" s="401"/>
      <c r="CB244" s="401"/>
      <c r="CC244" s="401"/>
      <c r="CD244" s="401"/>
      <c r="CE244" s="401"/>
      <c r="CF244" s="401"/>
      <c r="CG244" s="401"/>
      <c r="CH244" s="401"/>
      <c r="CI244" s="401"/>
      <c r="CJ244" s="404">
        <v>20600</v>
      </c>
      <c r="CK244" s="404"/>
      <c r="CL244" s="404"/>
      <c r="CM244" s="404"/>
      <c r="CN244" s="404"/>
      <c r="CO244" s="404"/>
      <c r="CP244" s="404"/>
      <c r="CQ244" s="404"/>
      <c r="CR244" s="404"/>
      <c r="CS244" s="404"/>
      <c r="CT244" s="404"/>
      <c r="CU244" s="404"/>
      <c r="CV244" s="404"/>
      <c r="CW244" s="404"/>
      <c r="CX244" s="404"/>
      <c r="CY244" s="404"/>
      <c r="CZ244" s="404"/>
      <c r="DA244" s="404"/>
    </row>
    <row r="245" spans="1:105" s="124" customFormat="1" ht="14.25">
      <c r="A245" s="402" t="s">
        <v>277</v>
      </c>
      <c r="B245" s="402"/>
      <c r="C245" s="402"/>
      <c r="D245" s="402"/>
      <c r="E245" s="402"/>
      <c r="F245" s="402"/>
      <c r="G245" s="402"/>
      <c r="H245" s="409" t="s">
        <v>352</v>
      </c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410"/>
      <c r="Z245" s="410"/>
      <c r="AA245" s="410"/>
      <c r="AB245" s="410"/>
      <c r="AC245" s="410"/>
      <c r="AD245" s="410"/>
      <c r="AE245" s="410"/>
      <c r="AF245" s="410"/>
      <c r="AG245" s="410"/>
      <c r="AH245" s="410"/>
      <c r="AI245" s="410"/>
      <c r="AJ245" s="410"/>
      <c r="AK245" s="410"/>
      <c r="AL245" s="410"/>
      <c r="AM245" s="410"/>
      <c r="AN245" s="410"/>
      <c r="AO245" s="410"/>
      <c r="AP245" s="410"/>
      <c r="AQ245" s="410"/>
      <c r="AR245" s="410"/>
      <c r="AS245" s="410"/>
      <c r="AT245" s="410"/>
      <c r="AU245" s="410"/>
      <c r="AV245" s="410"/>
      <c r="AW245" s="410"/>
      <c r="AX245" s="410"/>
      <c r="AY245" s="410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1"/>
      <c r="BT245" s="401">
        <v>1</v>
      </c>
      <c r="BU245" s="401"/>
      <c r="BV245" s="401"/>
      <c r="BW245" s="401"/>
      <c r="BX245" s="401"/>
      <c r="BY245" s="401"/>
      <c r="BZ245" s="401"/>
      <c r="CA245" s="401"/>
      <c r="CB245" s="401"/>
      <c r="CC245" s="401"/>
      <c r="CD245" s="401"/>
      <c r="CE245" s="401"/>
      <c r="CF245" s="401"/>
      <c r="CG245" s="401"/>
      <c r="CH245" s="401"/>
      <c r="CI245" s="401"/>
      <c r="CJ245" s="404">
        <v>1048.29</v>
      </c>
      <c r="CK245" s="404"/>
      <c r="CL245" s="404"/>
      <c r="CM245" s="404"/>
      <c r="CN245" s="404"/>
      <c r="CO245" s="404"/>
      <c r="CP245" s="404"/>
      <c r="CQ245" s="404"/>
      <c r="CR245" s="404"/>
      <c r="CS245" s="404"/>
      <c r="CT245" s="404"/>
      <c r="CU245" s="404"/>
      <c r="CV245" s="404"/>
      <c r="CW245" s="404"/>
      <c r="CX245" s="404"/>
      <c r="CY245" s="404"/>
      <c r="CZ245" s="404"/>
      <c r="DA245" s="404"/>
    </row>
    <row r="246" spans="1:105" s="124" customFormat="1" ht="14.25">
      <c r="A246" s="402" t="s">
        <v>279</v>
      </c>
      <c r="B246" s="402"/>
      <c r="C246" s="402"/>
      <c r="D246" s="402"/>
      <c r="E246" s="402"/>
      <c r="F246" s="402"/>
      <c r="G246" s="402"/>
      <c r="H246" s="409" t="s">
        <v>353</v>
      </c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  <c r="AA246" s="410"/>
      <c r="AB246" s="410"/>
      <c r="AC246" s="410"/>
      <c r="AD246" s="410"/>
      <c r="AE246" s="410"/>
      <c r="AF246" s="410"/>
      <c r="AG246" s="410"/>
      <c r="AH246" s="410"/>
      <c r="AI246" s="410"/>
      <c r="AJ246" s="410"/>
      <c r="AK246" s="410"/>
      <c r="AL246" s="410"/>
      <c r="AM246" s="410"/>
      <c r="AN246" s="410"/>
      <c r="AO246" s="410"/>
      <c r="AP246" s="410"/>
      <c r="AQ246" s="410"/>
      <c r="AR246" s="410"/>
      <c r="AS246" s="410"/>
      <c r="AT246" s="410"/>
      <c r="AU246" s="410"/>
      <c r="AV246" s="410"/>
      <c r="AW246" s="410"/>
      <c r="AX246" s="410"/>
      <c r="AY246" s="410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1"/>
      <c r="BT246" s="401">
        <v>1</v>
      </c>
      <c r="BU246" s="401"/>
      <c r="BV246" s="401"/>
      <c r="BW246" s="401"/>
      <c r="BX246" s="401"/>
      <c r="BY246" s="401"/>
      <c r="BZ246" s="401"/>
      <c r="CA246" s="401"/>
      <c r="CB246" s="401"/>
      <c r="CC246" s="401"/>
      <c r="CD246" s="401"/>
      <c r="CE246" s="401"/>
      <c r="CF246" s="401"/>
      <c r="CG246" s="401"/>
      <c r="CH246" s="401"/>
      <c r="CI246" s="401"/>
      <c r="CJ246" s="404">
        <v>9980</v>
      </c>
      <c r="CK246" s="404"/>
      <c r="CL246" s="404"/>
      <c r="CM246" s="404"/>
      <c r="CN246" s="404"/>
      <c r="CO246" s="404"/>
      <c r="CP246" s="404"/>
      <c r="CQ246" s="404"/>
      <c r="CR246" s="404"/>
      <c r="CS246" s="404"/>
      <c r="CT246" s="404"/>
      <c r="CU246" s="404"/>
      <c r="CV246" s="404"/>
      <c r="CW246" s="404"/>
      <c r="CX246" s="404"/>
      <c r="CY246" s="404"/>
      <c r="CZ246" s="404"/>
      <c r="DA246" s="404"/>
    </row>
    <row r="247" spans="1:105" s="124" customFormat="1" ht="14.25">
      <c r="A247" s="402" t="s">
        <v>280</v>
      </c>
      <c r="B247" s="402"/>
      <c r="C247" s="402"/>
      <c r="D247" s="402"/>
      <c r="E247" s="402"/>
      <c r="F247" s="402"/>
      <c r="G247" s="402"/>
      <c r="H247" s="409" t="s">
        <v>354</v>
      </c>
      <c r="I247" s="410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410"/>
      <c r="Z247" s="410"/>
      <c r="AA247" s="410"/>
      <c r="AB247" s="410"/>
      <c r="AC247" s="410"/>
      <c r="AD247" s="410"/>
      <c r="AE247" s="410"/>
      <c r="AF247" s="410"/>
      <c r="AG247" s="410"/>
      <c r="AH247" s="410"/>
      <c r="AI247" s="410"/>
      <c r="AJ247" s="410"/>
      <c r="AK247" s="410"/>
      <c r="AL247" s="410"/>
      <c r="AM247" s="410"/>
      <c r="AN247" s="410"/>
      <c r="AO247" s="410"/>
      <c r="AP247" s="410"/>
      <c r="AQ247" s="410"/>
      <c r="AR247" s="410"/>
      <c r="AS247" s="410"/>
      <c r="AT247" s="410"/>
      <c r="AU247" s="410"/>
      <c r="AV247" s="410"/>
      <c r="AW247" s="410"/>
      <c r="AX247" s="410"/>
      <c r="AY247" s="410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1"/>
      <c r="BT247" s="401">
        <v>1</v>
      </c>
      <c r="BU247" s="401"/>
      <c r="BV247" s="401"/>
      <c r="BW247" s="401"/>
      <c r="BX247" s="401"/>
      <c r="BY247" s="401"/>
      <c r="BZ247" s="401"/>
      <c r="CA247" s="401"/>
      <c r="CB247" s="401"/>
      <c r="CC247" s="401"/>
      <c r="CD247" s="401"/>
      <c r="CE247" s="401"/>
      <c r="CF247" s="401"/>
      <c r="CG247" s="401"/>
      <c r="CH247" s="401"/>
      <c r="CI247" s="401"/>
      <c r="CJ247" s="404">
        <v>2374</v>
      </c>
      <c r="CK247" s="404"/>
      <c r="CL247" s="404"/>
      <c r="CM247" s="404"/>
      <c r="CN247" s="404"/>
      <c r="CO247" s="404"/>
      <c r="CP247" s="404"/>
      <c r="CQ247" s="404"/>
      <c r="CR247" s="404"/>
      <c r="CS247" s="404"/>
      <c r="CT247" s="404"/>
      <c r="CU247" s="404"/>
      <c r="CV247" s="404"/>
      <c r="CW247" s="404"/>
      <c r="CX247" s="404"/>
      <c r="CY247" s="404"/>
      <c r="CZ247" s="404"/>
      <c r="DA247" s="404"/>
    </row>
    <row r="248" spans="1:105" s="124" customFormat="1" ht="14.25">
      <c r="A248" s="402" t="s">
        <v>281</v>
      </c>
      <c r="B248" s="402"/>
      <c r="C248" s="402"/>
      <c r="D248" s="402"/>
      <c r="E248" s="402"/>
      <c r="F248" s="402"/>
      <c r="G248" s="402"/>
      <c r="H248" s="409" t="s">
        <v>393</v>
      </c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  <c r="AA248" s="410"/>
      <c r="AB248" s="410"/>
      <c r="AC248" s="410"/>
      <c r="AD248" s="410"/>
      <c r="AE248" s="410"/>
      <c r="AF248" s="410"/>
      <c r="AG248" s="410"/>
      <c r="AH248" s="410"/>
      <c r="AI248" s="410"/>
      <c r="AJ248" s="410"/>
      <c r="AK248" s="410"/>
      <c r="AL248" s="410"/>
      <c r="AM248" s="410"/>
      <c r="AN248" s="410"/>
      <c r="AO248" s="410"/>
      <c r="AP248" s="410"/>
      <c r="AQ248" s="410"/>
      <c r="AR248" s="410"/>
      <c r="AS248" s="410"/>
      <c r="AT248" s="410"/>
      <c r="AU248" s="410"/>
      <c r="AV248" s="410"/>
      <c r="AW248" s="410"/>
      <c r="AX248" s="410"/>
      <c r="AY248" s="410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1"/>
      <c r="BT248" s="401">
        <v>1</v>
      </c>
      <c r="BU248" s="401"/>
      <c r="BV248" s="401"/>
      <c r="BW248" s="401"/>
      <c r="BX248" s="401"/>
      <c r="BY248" s="401"/>
      <c r="BZ248" s="401"/>
      <c r="CA248" s="401"/>
      <c r="CB248" s="401"/>
      <c r="CC248" s="401"/>
      <c r="CD248" s="401"/>
      <c r="CE248" s="401"/>
      <c r="CF248" s="401"/>
      <c r="CG248" s="401"/>
      <c r="CH248" s="401"/>
      <c r="CI248" s="401"/>
      <c r="CJ248" s="404">
        <v>10000</v>
      </c>
      <c r="CK248" s="404"/>
      <c r="CL248" s="404"/>
      <c r="CM248" s="404"/>
      <c r="CN248" s="404"/>
      <c r="CO248" s="404"/>
      <c r="CP248" s="404"/>
      <c r="CQ248" s="404"/>
      <c r="CR248" s="404"/>
      <c r="CS248" s="404"/>
      <c r="CT248" s="404"/>
      <c r="CU248" s="404"/>
      <c r="CV248" s="404"/>
      <c r="CW248" s="404"/>
      <c r="CX248" s="404"/>
      <c r="CY248" s="404"/>
      <c r="CZ248" s="404"/>
      <c r="DA248" s="404"/>
    </row>
    <row r="249" spans="1:105" s="124" customFormat="1" ht="14.25">
      <c r="A249" s="402" t="s">
        <v>282</v>
      </c>
      <c r="B249" s="402"/>
      <c r="C249" s="402"/>
      <c r="D249" s="402"/>
      <c r="E249" s="402"/>
      <c r="F249" s="402"/>
      <c r="G249" s="402"/>
      <c r="H249" s="409" t="s">
        <v>355</v>
      </c>
      <c r="I249" s="410"/>
      <c r="J249" s="410"/>
      <c r="K249" s="410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410"/>
      <c r="Z249" s="410"/>
      <c r="AA249" s="410"/>
      <c r="AB249" s="410"/>
      <c r="AC249" s="410"/>
      <c r="AD249" s="410"/>
      <c r="AE249" s="410"/>
      <c r="AF249" s="410"/>
      <c r="AG249" s="410"/>
      <c r="AH249" s="410"/>
      <c r="AI249" s="410"/>
      <c r="AJ249" s="410"/>
      <c r="AK249" s="410"/>
      <c r="AL249" s="410"/>
      <c r="AM249" s="410"/>
      <c r="AN249" s="410"/>
      <c r="AO249" s="410"/>
      <c r="AP249" s="410"/>
      <c r="AQ249" s="410"/>
      <c r="AR249" s="410"/>
      <c r="AS249" s="410"/>
      <c r="AT249" s="410"/>
      <c r="AU249" s="410"/>
      <c r="AV249" s="410"/>
      <c r="AW249" s="410"/>
      <c r="AX249" s="410"/>
      <c r="AY249" s="410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1"/>
      <c r="BT249" s="401">
        <v>5</v>
      </c>
      <c r="BU249" s="401"/>
      <c r="BV249" s="401"/>
      <c r="BW249" s="401"/>
      <c r="BX249" s="401"/>
      <c r="BY249" s="401"/>
      <c r="BZ249" s="401"/>
      <c r="CA249" s="401"/>
      <c r="CB249" s="401"/>
      <c r="CC249" s="401"/>
      <c r="CD249" s="401"/>
      <c r="CE249" s="401"/>
      <c r="CF249" s="401"/>
      <c r="CG249" s="401"/>
      <c r="CH249" s="401"/>
      <c r="CI249" s="401"/>
      <c r="CJ249" s="404">
        <v>67968</v>
      </c>
      <c r="CK249" s="404"/>
      <c r="CL249" s="404"/>
      <c r="CM249" s="404"/>
      <c r="CN249" s="404"/>
      <c r="CO249" s="404"/>
      <c r="CP249" s="404"/>
      <c r="CQ249" s="404"/>
      <c r="CR249" s="404"/>
      <c r="CS249" s="404"/>
      <c r="CT249" s="404"/>
      <c r="CU249" s="404"/>
      <c r="CV249" s="404"/>
      <c r="CW249" s="404"/>
      <c r="CX249" s="404"/>
      <c r="CY249" s="404"/>
      <c r="CZ249" s="404"/>
      <c r="DA249" s="404"/>
    </row>
    <row r="250" spans="1:105" s="124" customFormat="1" ht="14.25">
      <c r="A250" s="402" t="s">
        <v>20</v>
      </c>
      <c r="B250" s="402"/>
      <c r="C250" s="402"/>
      <c r="D250" s="402"/>
      <c r="E250" s="402"/>
      <c r="F250" s="402"/>
      <c r="G250" s="402"/>
      <c r="H250" s="409" t="s">
        <v>398</v>
      </c>
      <c r="I250" s="410"/>
      <c r="J250" s="410"/>
      <c r="K250" s="410"/>
      <c r="L250" s="410"/>
      <c r="M250" s="410"/>
      <c r="N250" s="410"/>
      <c r="O250" s="410"/>
      <c r="P250" s="410"/>
      <c r="Q250" s="410"/>
      <c r="R250" s="410"/>
      <c r="S250" s="410"/>
      <c r="T250" s="410"/>
      <c r="U250" s="410"/>
      <c r="V250" s="410"/>
      <c r="W250" s="410"/>
      <c r="X250" s="410"/>
      <c r="Y250" s="410"/>
      <c r="Z250" s="410"/>
      <c r="AA250" s="410"/>
      <c r="AB250" s="410"/>
      <c r="AC250" s="410"/>
      <c r="AD250" s="410"/>
      <c r="AE250" s="410"/>
      <c r="AF250" s="410"/>
      <c r="AG250" s="410"/>
      <c r="AH250" s="410"/>
      <c r="AI250" s="410"/>
      <c r="AJ250" s="410"/>
      <c r="AK250" s="410"/>
      <c r="AL250" s="410"/>
      <c r="AM250" s="410"/>
      <c r="AN250" s="410"/>
      <c r="AO250" s="410"/>
      <c r="AP250" s="410"/>
      <c r="AQ250" s="410"/>
      <c r="AR250" s="410"/>
      <c r="AS250" s="410"/>
      <c r="AT250" s="410"/>
      <c r="AU250" s="410"/>
      <c r="AV250" s="410"/>
      <c r="AW250" s="410"/>
      <c r="AX250" s="410"/>
      <c r="AY250" s="410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1"/>
      <c r="BT250" s="401">
        <v>1</v>
      </c>
      <c r="BU250" s="401"/>
      <c r="BV250" s="401"/>
      <c r="BW250" s="401"/>
      <c r="BX250" s="401"/>
      <c r="BY250" s="401"/>
      <c r="BZ250" s="401"/>
      <c r="CA250" s="401"/>
      <c r="CB250" s="401"/>
      <c r="CC250" s="401"/>
      <c r="CD250" s="401"/>
      <c r="CE250" s="401"/>
      <c r="CF250" s="401"/>
      <c r="CG250" s="401"/>
      <c r="CH250" s="401"/>
      <c r="CI250" s="401"/>
      <c r="CJ250" s="404">
        <v>2000</v>
      </c>
      <c r="CK250" s="404"/>
      <c r="CL250" s="404"/>
      <c r="CM250" s="404"/>
      <c r="CN250" s="404"/>
      <c r="CO250" s="404"/>
      <c r="CP250" s="404"/>
      <c r="CQ250" s="404"/>
      <c r="CR250" s="404"/>
      <c r="CS250" s="404"/>
      <c r="CT250" s="404"/>
      <c r="CU250" s="404"/>
      <c r="CV250" s="404"/>
      <c r="CW250" s="404"/>
      <c r="CX250" s="404"/>
      <c r="CY250" s="404"/>
      <c r="CZ250" s="404"/>
      <c r="DA250" s="404"/>
    </row>
    <row r="251" spans="1:105" s="124" customFormat="1" ht="14.25">
      <c r="A251" s="402"/>
      <c r="B251" s="402"/>
      <c r="C251" s="402"/>
      <c r="D251" s="402"/>
      <c r="E251" s="402"/>
      <c r="F251" s="402"/>
      <c r="G251" s="402"/>
      <c r="H251" s="414" t="s">
        <v>193</v>
      </c>
      <c r="I251" s="415"/>
      <c r="J251" s="415"/>
      <c r="K251" s="415"/>
      <c r="L251" s="415"/>
      <c r="M251" s="415"/>
      <c r="N251" s="415"/>
      <c r="O251" s="415"/>
      <c r="P251" s="415"/>
      <c r="Q251" s="415"/>
      <c r="R251" s="415"/>
      <c r="S251" s="415"/>
      <c r="T251" s="415"/>
      <c r="U251" s="415"/>
      <c r="V251" s="415"/>
      <c r="W251" s="415"/>
      <c r="X251" s="415"/>
      <c r="Y251" s="415"/>
      <c r="Z251" s="415"/>
      <c r="AA251" s="415"/>
      <c r="AB251" s="415"/>
      <c r="AC251" s="415"/>
      <c r="AD251" s="415"/>
      <c r="AE251" s="415"/>
      <c r="AF251" s="415"/>
      <c r="AG251" s="415"/>
      <c r="AH251" s="415"/>
      <c r="AI251" s="415"/>
      <c r="AJ251" s="415"/>
      <c r="AK251" s="415"/>
      <c r="AL251" s="415"/>
      <c r="AM251" s="415"/>
      <c r="AN251" s="415"/>
      <c r="AO251" s="415"/>
      <c r="AP251" s="415"/>
      <c r="AQ251" s="415"/>
      <c r="AR251" s="415"/>
      <c r="AS251" s="415"/>
      <c r="AT251" s="415"/>
      <c r="AU251" s="415"/>
      <c r="AV251" s="415"/>
      <c r="AW251" s="415"/>
      <c r="AX251" s="415"/>
      <c r="AY251" s="415"/>
      <c r="AZ251" s="415"/>
      <c r="BA251" s="415"/>
      <c r="BB251" s="415"/>
      <c r="BC251" s="415"/>
      <c r="BD251" s="415"/>
      <c r="BE251" s="415"/>
      <c r="BF251" s="415"/>
      <c r="BG251" s="415"/>
      <c r="BH251" s="415"/>
      <c r="BI251" s="415"/>
      <c r="BJ251" s="415"/>
      <c r="BK251" s="415"/>
      <c r="BL251" s="415"/>
      <c r="BM251" s="415"/>
      <c r="BN251" s="415"/>
      <c r="BO251" s="415"/>
      <c r="BP251" s="415"/>
      <c r="BQ251" s="415"/>
      <c r="BR251" s="415"/>
      <c r="BS251" s="416"/>
      <c r="BT251" s="406" t="s">
        <v>175</v>
      </c>
      <c r="BU251" s="406"/>
      <c r="BV251" s="406"/>
      <c r="BW251" s="406"/>
      <c r="BX251" s="406"/>
      <c r="BY251" s="406"/>
      <c r="BZ251" s="406"/>
      <c r="CA251" s="406"/>
      <c r="CB251" s="406"/>
      <c r="CC251" s="406"/>
      <c r="CD251" s="406"/>
      <c r="CE251" s="406"/>
      <c r="CF251" s="406"/>
      <c r="CG251" s="406"/>
      <c r="CH251" s="406"/>
      <c r="CI251" s="406"/>
      <c r="CJ251" s="407">
        <f>SUM(CJ242:CJ250)</f>
        <v>124867.29000000001</v>
      </c>
      <c r="CK251" s="407"/>
      <c r="CL251" s="407"/>
      <c r="CM251" s="407"/>
      <c r="CN251" s="407"/>
      <c r="CO251" s="407"/>
      <c r="CP251" s="407"/>
      <c r="CQ251" s="407"/>
      <c r="CR251" s="407"/>
      <c r="CS251" s="407"/>
      <c r="CT251" s="407"/>
      <c r="CU251" s="407"/>
      <c r="CV251" s="407"/>
      <c r="CW251" s="407"/>
      <c r="CX251" s="407"/>
      <c r="CY251" s="407"/>
      <c r="CZ251" s="407"/>
      <c r="DA251" s="407"/>
    </row>
    <row r="252" spans="1:105" s="124" customFormat="1" ht="14.25">
      <c r="A252" s="133"/>
      <c r="B252" s="133"/>
      <c r="C252" s="133"/>
      <c r="D252" s="133"/>
      <c r="E252" s="133"/>
      <c r="F252" s="133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</row>
    <row r="253" spans="1:105" s="124" customFormat="1" ht="30.75" customHeight="1">
      <c r="A253" s="408" t="s">
        <v>356</v>
      </c>
      <c r="B253" s="408"/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408"/>
      <c r="AI253" s="408"/>
      <c r="AJ253" s="408"/>
      <c r="AK253" s="408"/>
      <c r="AL253" s="408"/>
      <c r="AM253" s="408"/>
      <c r="AN253" s="408"/>
      <c r="AO253" s="408"/>
      <c r="AP253" s="408"/>
      <c r="AQ253" s="408"/>
      <c r="AR253" s="408"/>
      <c r="AS253" s="408"/>
      <c r="AT253" s="408"/>
      <c r="AU253" s="408"/>
      <c r="AV253" s="408"/>
      <c r="AW253" s="408"/>
      <c r="AX253" s="408"/>
      <c r="AY253" s="408"/>
      <c r="AZ253" s="408"/>
      <c r="BA253" s="408"/>
      <c r="BB253" s="408"/>
      <c r="BC253" s="408"/>
      <c r="BD253" s="408"/>
      <c r="BE253" s="408"/>
      <c r="BF253" s="408"/>
      <c r="BG253" s="408"/>
      <c r="BH253" s="408"/>
      <c r="BI253" s="408"/>
      <c r="BJ253" s="408"/>
      <c r="BK253" s="408"/>
      <c r="BL253" s="408"/>
      <c r="BM253" s="408"/>
      <c r="BN253" s="408"/>
      <c r="BO253" s="408"/>
      <c r="BP253" s="408"/>
      <c r="BQ253" s="408"/>
      <c r="BR253" s="408"/>
      <c r="BS253" s="408"/>
      <c r="BT253" s="408"/>
      <c r="BU253" s="408"/>
      <c r="BV253" s="408"/>
      <c r="BW253" s="408"/>
      <c r="BX253" s="408"/>
      <c r="BY253" s="408"/>
      <c r="BZ253" s="408"/>
      <c r="CA253" s="408"/>
      <c r="CB253" s="408"/>
      <c r="CC253" s="408"/>
      <c r="CD253" s="408"/>
      <c r="CE253" s="408"/>
      <c r="CF253" s="408"/>
      <c r="CG253" s="408"/>
      <c r="CH253" s="408"/>
      <c r="CI253" s="408"/>
      <c r="CJ253" s="408"/>
      <c r="CK253" s="408"/>
      <c r="CL253" s="408"/>
      <c r="CM253" s="408"/>
      <c r="CN253" s="408"/>
      <c r="CO253" s="408"/>
      <c r="CP253" s="408"/>
      <c r="CQ253" s="408"/>
      <c r="CR253" s="408"/>
      <c r="CS253" s="408"/>
      <c r="CT253" s="408"/>
      <c r="CU253" s="408"/>
      <c r="CV253" s="408"/>
      <c r="CW253" s="408"/>
      <c r="CX253" s="408"/>
      <c r="CY253" s="408"/>
      <c r="CZ253" s="408"/>
      <c r="DA253" s="408"/>
    </row>
    <row r="254" spans="1:105" s="124" customFormat="1" ht="14.25">
      <c r="A254" s="133"/>
      <c r="B254" s="133"/>
      <c r="C254" s="133"/>
      <c r="D254" s="133"/>
      <c r="E254" s="133"/>
      <c r="F254" s="133"/>
      <c r="G254" s="133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</row>
    <row r="255" spans="1:105" s="124" customFormat="1" ht="14.25">
      <c r="A255" s="402" t="s">
        <v>42</v>
      </c>
      <c r="B255" s="402"/>
      <c r="C255" s="402"/>
      <c r="D255" s="402"/>
      <c r="E255" s="402"/>
      <c r="F255" s="402"/>
      <c r="G255" s="402"/>
      <c r="H255" s="409" t="s">
        <v>357</v>
      </c>
      <c r="I255" s="410"/>
      <c r="J255" s="410"/>
      <c r="K255" s="410"/>
      <c r="L255" s="410"/>
      <c r="M255" s="410"/>
      <c r="N255" s="410"/>
      <c r="O255" s="410"/>
      <c r="P255" s="410"/>
      <c r="Q255" s="410"/>
      <c r="R255" s="410"/>
      <c r="S255" s="410"/>
      <c r="T255" s="410"/>
      <c r="U255" s="410"/>
      <c r="V255" s="410"/>
      <c r="W255" s="410"/>
      <c r="X255" s="410"/>
      <c r="Y255" s="410"/>
      <c r="Z255" s="410"/>
      <c r="AA255" s="410"/>
      <c r="AB255" s="410"/>
      <c r="AC255" s="410"/>
      <c r="AD255" s="410"/>
      <c r="AE255" s="410"/>
      <c r="AF255" s="410"/>
      <c r="AG255" s="410"/>
      <c r="AH255" s="410"/>
      <c r="AI255" s="410"/>
      <c r="AJ255" s="410"/>
      <c r="AK255" s="410"/>
      <c r="AL255" s="410"/>
      <c r="AM255" s="410"/>
      <c r="AN255" s="410"/>
      <c r="AO255" s="410"/>
      <c r="AP255" s="410"/>
      <c r="AQ255" s="410"/>
      <c r="AR255" s="410"/>
      <c r="AS255" s="410"/>
      <c r="AT255" s="410"/>
      <c r="AU255" s="410"/>
      <c r="AV255" s="410"/>
      <c r="AW255" s="410"/>
      <c r="AX255" s="410"/>
      <c r="AY255" s="410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1"/>
      <c r="BT255" s="401">
        <v>12</v>
      </c>
      <c r="BU255" s="401"/>
      <c r="BV255" s="401"/>
      <c r="BW255" s="401"/>
      <c r="BX255" s="401"/>
      <c r="BY255" s="401"/>
      <c r="BZ255" s="401"/>
      <c r="CA255" s="401"/>
      <c r="CB255" s="401"/>
      <c r="CC255" s="401"/>
      <c r="CD255" s="401"/>
      <c r="CE255" s="401"/>
      <c r="CF255" s="401"/>
      <c r="CG255" s="401"/>
      <c r="CH255" s="401"/>
      <c r="CI255" s="401"/>
      <c r="CJ255" s="404">
        <f>36000-9219</f>
        <v>26781</v>
      </c>
      <c r="CK255" s="404"/>
      <c r="CL255" s="404"/>
      <c r="CM255" s="404"/>
      <c r="CN255" s="404"/>
      <c r="CO255" s="404"/>
      <c r="CP255" s="404"/>
      <c r="CQ255" s="404"/>
      <c r="CR255" s="404"/>
      <c r="CS255" s="404"/>
      <c r="CT255" s="404"/>
      <c r="CU255" s="404"/>
      <c r="CV255" s="404"/>
      <c r="CW255" s="404"/>
      <c r="CX255" s="404"/>
      <c r="CY255" s="404"/>
      <c r="CZ255" s="404"/>
      <c r="DA255" s="404"/>
    </row>
    <row r="256" spans="1:105" s="124" customFormat="1" ht="14.25">
      <c r="A256" s="402" t="s">
        <v>348</v>
      </c>
      <c r="B256" s="402"/>
      <c r="C256" s="402"/>
      <c r="D256" s="402"/>
      <c r="E256" s="402"/>
      <c r="F256" s="402"/>
      <c r="G256" s="402"/>
      <c r="H256" s="429"/>
      <c r="I256" s="430"/>
      <c r="J256" s="430"/>
      <c r="K256" s="430"/>
      <c r="L256" s="430"/>
      <c r="M256" s="430"/>
      <c r="N256" s="430"/>
      <c r="O256" s="430"/>
      <c r="P256" s="430"/>
      <c r="Q256" s="430"/>
      <c r="R256" s="430"/>
      <c r="S256" s="430"/>
      <c r="T256" s="430"/>
      <c r="U256" s="430"/>
      <c r="V256" s="430"/>
      <c r="W256" s="430"/>
      <c r="X256" s="430"/>
      <c r="Y256" s="430"/>
      <c r="Z256" s="430"/>
      <c r="AA256" s="430"/>
      <c r="AB256" s="430"/>
      <c r="AC256" s="430"/>
      <c r="AD256" s="430"/>
      <c r="AE256" s="430"/>
      <c r="AF256" s="430"/>
      <c r="AG256" s="430"/>
      <c r="AH256" s="430"/>
      <c r="AI256" s="430"/>
      <c r="AJ256" s="430"/>
      <c r="AK256" s="430"/>
      <c r="AL256" s="430"/>
      <c r="AM256" s="430"/>
      <c r="AN256" s="430"/>
      <c r="AO256" s="430"/>
      <c r="AP256" s="430"/>
      <c r="AQ256" s="430"/>
      <c r="AR256" s="430"/>
      <c r="AS256" s="430"/>
      <c r="AT256" s="430"/>
      <c r="AU256" s="430"/>
      <c r="AV256" s="430"/>
      <c r="AW256" s="430"/>
      <c r="AX256" s="430"/>
      <c r="AY256" s="430"/>
      <c r="AZ256" s="430"/>
      <c r="BA256" s="430"/>
      <c r="BB256" s="430"/>
      <c r="BC256" s="430"/>
      <c r="BD256" s="430"/>
      <c r="BE256" s="430"/>
      <c r="BF256" s="430"/>
      <c r="BG256" s="430"/>
      <c r="BH256" s="430"/>
      <c r="BI256" s="430"/>
      <c r="BJ256" s="430"/>
      <c r="BK256" s="430"/>
      <c r="BL256" s="430"/>
      <c r="BM256" s="430"/>
      <c r="BN256" s="430"/>
      <c r="BO256" s="430"/>
      <c r="BP256" s="430"/>
      <c r="BQ256" s="430"/>
      <c r="BR256" s="430"/>
      <c r="BS256" s="431"/>
      <c r="BT256" s="401"/>
      <c r="BU256" s="401"/>
      <c r="BV256" s="401"/>
      <c r="BW256" s="401"/>
      <c r="BX256" s="401"/>
      <c r="BY256" s="401"/>
      <c r="BZ256" s="401"/>
      <c r="CA256" s="401"/>
      <c r="CB256" s="401"/>
      <c r="CC256" s="401"/>
      <c r="CD256" s="401"/>
      <c r="CE256" s="401"/>
      <c r="CF256" s="401"/>
      <c r="CG256" s="401"/>
      <c r="CH256" s="401"/>
      <c r="CI256" s="401"/>
      <c r="CJ256" s="404"/>
      <c r="CK256" s="404"/>
      <c r="CL256" s="404"/>
      <c r="CM256" s="404"/>
      <c r="CN256" s="404"/>
      <c r="CO256" s="404"/>
      <c r="CP256" s="404"/>
      <c r="CQ256" s="404"/>
      <c r="CR256" s="404"/>
      <c r="CS256" s="404"/>
      <c r="CT256" s="404"/>
      <c r="CU256" s="404"/>
      <c r="CV256" s="404"/>
      <c r="CW256" s="404"/>
      <c r="CX256" s="404"/>
      <c r="CY256" s="404"/>
      <c r="CZ256" s="404"/>
      <c r="DA256" s="404"/>
    </row>
    <row r="257" spans="1:105" s="124" customFormat="1" ht="14.25">
      <c r="A257" s="402"/>
      <c r="B257" s="402"/>
      <c r="C257" s="402"/>
      <c r="D257" s="402"/>
      <c r="E257" s="402"/>
      <c r="F257" s="402"/>
      <c r="G257" s="402"/>
      <c r="H257" s="414" t="s">
        <v>193</v>
      </c>
      <c r="I257" s="415"/>
      <c r="J257" s="415"/>
      <c r="K257" s="415"/>
      <c r="L257" s="415"/>
      <c r="M257" s="415"/>
      <c r="N257" s="415"/>
      <c r="O257" s="415"/>
      <c r="P257" s="415"/>
      <c r="Q257" s="415"/>
      <c r="R257" s="415"/>
      <c r="S257" s="415"/>
      <c r="T257" s="415"/>
      <c r="U257" s="415"/>
      <c r="V257" s="415"/>
      <c r="W257" s="415"/>
      <c r="X257" s="415"/>
      <c r="Y257" s="415"/>
      <c r="Z257" s="415"/>
      <c r="AA257" s="415"/>
      <c r="AB257" s="415"/>
      <c r="AC257" s="415"/>
      <c r="AD257" s="415"/>
      <c r="AE257" s="415"/>
      <c r="AF257" s="415"/>
      <c r="AG257" s="415"/>
      <c r="AH257" s="415"/>
      <c r="AI257" s="415"/>
      <c r="AJ257" s="415"/>
      <c r="AK257" s="415"/>
      <c r="AL257" s="415"/>
      <c r="AM257" s="415"/>
      <c r="AN257" s="415"/>
      <c r="AO257" s="415"/>
      <c r="AP257" s="415"/>
      <c r="AQ257" s="415"/>
      <c r="AR257" s="415"/>
      <c r="AS257" s="415"/>
      <c r="AT257" s="415"/>
      <c r="AU257" s="415"/>
      <c r="AV257" s="415"/>
      <c r="AW257" s="415"/>
      <c r="AX257" s="415"/>
      <c r="AY257" s="415"/>
      <c r="AZ257" s="415"/>
      <c r="BA257" s="415"/>
      <c r="BB257" s="415"/>
      <c r="BC257" s="415"/>
      <c r="BD257" s="415"/>
      <c r="BE257" s="415"/>
      <c r="BF257" s="415"/>
      <c r="BG257" s="415"/>
      <c r="BH257" s="415"/>
      <c r="BI257" s="415"/>
      <c r="BJ257" s="415"/>
      <c r="BK257" s="415"/>
      <c r="BL257" s="415"/>
      <c r="BM257" s="415"/>
      <c r="BN257" s="415"/>
      <c r="BO257" s="415"/>
      <c r="BP257" s="415"/>
      <c r="BQ257" s="415"/>
      <c r="BR257" s="415"/>
      <c r="BS257" s="416"/>
      <c r="BT257" s="406" t="s">
        <v>175</v>
      </c>
      <c r="BU257" s="406"/>
      <c r="BV257" s="406"/>
      <c r="BW257" s="406"/>
      <c r="BX257" s="406"/>
      <c r="BY257" s="406"/>
      <c r="BZ257" s="406"/>
      <c r="CA257" s="406"/>
      <c r="CB257" s="406"/>
      <c r="CC257" s="406"/>
      <c r="CD257" s="406"/>
      <c r="CE257" s="406"/>
      <c r="CF257" s="406"/>
      <c r="CG257" s="406"/>
      <c r="CH257" s="406"/>
      <c r="CI257" s="406"/>
      <c r="CJ257" s="407">
        <f>SUM(CJ255:CJ256)</f>
        <v>26781</v>
      </c>
      <c r="CK257" s="407"/>
      <c r="CL257" s="407"/>
      <c r="CM257" s="407"/>
      <c r="CN257" s="407"/>
      <c r="CO257" s="407"/>
      <c r="CP257" s="407"/>
      <c r="CQ257" s="407"/>
      <c r="CR257" s="407"/>
      <c r="CS257" s="407"/>
      <c r="CT257" s="407"/>
      <c r="CU257" s="407"/>
      <c r="CV257" s="407"/>
      <c r="CW257" s="407"/>
      <c r="CX257" s="407"/>
      <c r="CY257" s="407"/>
      <c r="CZ257" s="407"/>
      <c r="DA257" s="407"/>
    </row>
    <row r="258" spans="1:105" s="124" customFormat="1" ht="14.25">
      <c r="A258" s="133"/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</row>
    <row r="259" spans="1:105" s="124" customFormat="1" ht="30.75" customHeight="1">
      <c r="A259" s="408" t="s">
        <v>391</v>
      </c>
      <c r="B259" s="408"/>
      <c r="C259" s="408"/>
      <c r="D259" s="408"/>
      <c r="E259" s="408"/>
      <c r="F259" s="408"/>
      <c r="G259" s="408"/>
      <c r="H259" s="408"/>
      <c r="I259" s="408"/>
      <c r="J259" s="408"/>
      <c r="K259" s="408"/>
      <c r="L259" s="408"/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  <c r="AA259" s="408"/>
      <c r="AB259" s="408"/>
      <c r="AC259" s="408"/>
      <c r="AD259" s="408"/>
      <c r="AE259" s="408"/>
      <c r="AF259" s="408"/>
      <c r="AG259" s="408"/>
      <c r="AH259" s="408"/>
      <c r="AI259" s="408"/>
      <c r="AJ259" s="408"/>
      <c r="AK259" s="408"/>
      <c r="AL259" s="408"/>
      <c r="AM259" s="408"/>
      <c r="AN259" s="408"/>
      <c r="AO259" s="408"/>
      <c r="AP259" s="408"/>
      <c r="AQ259" s="408"/>
      <c r="AR259" s="408"/>
      <c r="AS259" s="408"/>
      <c r="AT259" s="408"/>
      <c r="AU259" s="408"/>
      <c r="AV259" s="408"/>
      <c r="AW259" s="408"/>
      <c r="AX259" s="408"/>
      <c r="AY259" s="408"/>
      <c r="AZ259" s="408"/>
      <c r="BA259" s="408"/>
      <c r="BB259" s="408"/>
      <c r="BC259" s="408"/>
      <c r="BD259" s="408"/>
      <c r="BE259" s="408"/>
      <c r="BF259" s="408"/>
      <c r="BG259" s="408"/>
      <c r="BH259" s="408"/>
      <c r="BI259" s="408"/>
      <c r="BJ259" s="408"/>
      <c r="BK259" s="408"/>
      <c r="BL259" s="408"/>
      <c r="BM259" s="408"/>
      <c r="BN259" s="408"/>
      <c r="BO259" s="408"/>
      <c r="BP259" s="408"/>
      <c r="BQ259" s="408"/>
      <c r="BR259" s="408"/>
      <c r="BS259" s="408"/>
      <c r="BT259" s="408"/>
      <c r="BU259" s="408"/>
      <c r="BV259" s="408"/>
      <c r="BW259" s="408"/>
      <c r="BX259" s="408"/>
      <c r="BY259" s="408"/>
      <c r="BZ259" s="408"/>
      <c r="CA259" s="408"/>
      <c r="CB259" s="408"/>
      <c r="CC259" s="408"/>
      <c r="CD259" s="408"/>
      <c r="CE259" s="408"/>
      <c r="CF259" s="408"/>
      <c r="CG259" s="408"/>
      <c r="CH259" s="408"/>
      <c r="CI259" s="408"/>
      <c r="CJ259" s="408"/>
      <c r="CK259" s="408"/>
      <c r="CL259" s="408"/>
      <c r="CM259" s="408"/>
      <c r="CN259" s="408"/>
      <c r="CO259" s="408"/>
      <c r="CP259" s="408"/>
      <c r="CQ259" s="408"/>
      <c r="CR259" s="408"/>
      <c r="CS259" s="408"/>
      <c r="CT259" s="408"/>
      <c r="CU259" s="408"/>
      <c r="CV259" s="408"/>
      <c r="CW259" s="408"/>
      <c r="CX259" s="408"/>
      <c r="CY259" s="408"/>
      <c r="CZ259" s="408"/>
      <c r="DA259" s="408"/>
    </row>
    <row r="260" spans="1:105" s="124" customFormat="1" ht="14.25">
      <c r="A260" s="133"/>
      <c r="B260" s="133"/>
      <c r="C260" s="133"/>
      <c r="D260" s="133"/>
      <c r="E260" s="133"/>
      <c r="F260" s="133"/>
      <c r="G260" s="133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/>
      <c r="BV260" s="135"/>
      <c r="BW260" s="135"/>
      <c r="BX260" s="135"/>
      <c r="BY260" s="135"/>
      <c r="BZ260" s="135"/>
      <c r="CA260" s="135"/>
      <c r="CB260" s="135"/>
      <c r="CC260" s="135"/>
      <c r="CD260" s="135"/>
      <c r="CE260" s="135"/>
      <c r="CF260" s="135"/>
      <c r="CG260" s="135"/>
      <c r="CH260" s="135"/>
      <c r="CI260" s="135"/>
      <c r="CJ260" s="135"/>
      <c r="CK260" s="135"/>
      <c r="CL260" s="135"/>
      <c r="CM260" s="135"/>
      <c r="CN260" s="135"/>
      <c r="CO260" s="135"/>
      <c r="CP260" s="135"/>
      <c r="CQ260" s="135"/>
      <c r="CR260" s="135"/>
      <c r="CS260" s="135"/>
      <c r="CT260" s="135"/>
      <c r="CU260" s="135"/>
      <c r="CV260" s="135"/>
      <c r="CW260" s="135"/>
      <c r="CX260" s="135"/>
      <c r="CY260" s="135"/>
      <c r="CZ260" s="135"/>
      <c r="DA260" s="135"/>
    </row>
    <row r="261" spans="1:105" s="124" customFormat="1" ht="14.25">
      <c r="A261" s="402" t="s">
        <v>42</v>
      </c>
      <c r="B261" s="402"/>
      <c r="C261" s="402"/>
      <c r="D261" s="402"/>
      <c r="E261" s="402"/>
      <c r="F261" s="402"/>
      <c r="G261" s="402"/>
      <c r="H261" s="429"/>
      <c r="I261" s="430"/>
      <c r="J261" s="430"/>
      <c r="K261" s="430"/>
      <c r="L261" s="430"/>
      <c r="M261" s="430"/>
      <c r="N261" s="430"/>
      <c r="O261" s="430"/>
      <c r="P261" s="430"/>
      <c r="Q261" s="430"/>
      <c r="R261" s="430"/>
      <c r="S261" s="430"/>
      <c r="T261" s="430"/>
      <c r="U261" s="430"/>
      <c r="V261" s="430"/>
      <c r="W261" s="430"/>
      <c r="X261" s="430"/>
      <c r="Y261" s="430"/>
      <c r="Z261" s="430"/>
      <c r="AA261" s="430"/>
      <c r="AB261" s="430"/>
      <c r="AC261" s="430"/>
      <c r="AD261" s="430"/>
      <c r="AE261" s="430"/>
      <c r="AF261" s="430"/>
      <c r="AG261" s="430"/>
      <c r="AH261" s="430"/>
      <c r="AI261" s="430"/>
      <c r="AJ261" s="430"/>
      <c r="AK261" s="430"/>
      <c r="AL261" s="430"/>
      <c r="AM261" s="430"/>
      <c r="AN261" s="430"/>
      <c r="AO261" s="430"/>
      <c r="AP261" s="430"/>
      <c r="AQ261" s="430"/>
      <c r="AR261" s="430"/>
      <c r="AS261" s="430"/>
      <c r="AT261" s="430"/>
      <c r="AU261" s="430"/>
      <c r="AV261" s="430"/>
      <c r="AW261" s="430"/>
      <c r="AX261" s="430"/>
      <c r="AY261" s="430"/>
      <c r="AZ261" s="430"/>
      <c r="BA261" s="430"/>
      <c r="BB261" s="430"/>
      <c r="BC261" s="430"/>
      <c r="BD261" s="430"/>
      <c r="BE261" s="430"/>
      <c r="BF261" s="430"/>
      <c r="BG261" s="430"/>
      <c r="BH261" s="430"/>
      <c r="BI261" s="430"/>
      <c r="BJ261" s="430"/>
      <c r="BK261" s="430"/>
      <c r="BL261" s="430"/>
      <c r="BM261" s="430"/>
      <c r="BN261" s="430"/>
      <c r="BO261" s="430"/>
      <c r="BP261" s="430"/>
      <c r="BQ261" s="430"/>
      <c r="BR261" s="430"/>
      <c r="BS261" s="431"/>
      <c r="BT261" s="401"/>
      <c r="BU261" s="401"/>
      <c r="BV261" s="401"/>
      <c r="BW261" s="401"/>
      <c r="BX261" s="401"/>
      <c r="BY261" s="401"/>
      <c r="BZ261" s="401"/>
      <c r="CA261" s="401"/>
      <c r="CB261" s="401"/>
      <c r="CC261" s="401"/>
      <c r="CD261" s="401"/>
      <c r="CE261" s="401"/>
      <c r="CF261" s="401"/>
      <c r="CG261" s="401"/>
      <c r="CH261" s="401"/>
      <c r="CI261" s="401"/>
      <c r="CJ261" s="404"/>
      <c r="CK261" s="404"/>
      <c r="CL261" s="404"/>
      <c r="CM261" s="404"/>
      <c r="CN261" s="404"/>
      <c r="CO261" s="404"/>
      <c r="CP261" s="404"/>
      <c r="CQ261" s="404"/>
      <c r="CR261" s="404"/>
      <c r="CS261" s="404"/>
      <c r="CT261" s="404"/>
      <c r="CU261" s="404"/>
      <c r="CV261" s="404"/>
      <c r="CW261" s="404"/>
      <c r="CX261" s="404"/>
      <c r="CY261" s="404"/>
      <c r="CZ261" s="404"/>
      <c r="DA261" s="404"/>
    </row>
    <row r="262" spans="1:105" s="124" customFormat="1" ht="14.25">
      <c r="A262" s="402" t="s">
        <v>348</v>
      </c>
      <c r="B262" s="402"/>
      <c r="C262" s="402"/>
      <c r="D262" s="402"/>
      <c r="E262" s="402"/>
      <c r="F262" s="402"/>
      <c r="G262" s="402"/>
      <c r="H262" s="429"/>
      <c r="I262" s="430"/>
      <c r="J262" s="430"/>
      <c r="K262" s="430"/>
      <c r="L262" s="430"/>
      <c r="M262" s="430"/>
      <c r="N262" s="430"/>
      <c r="O262" s="430"/>
      <c r="P262" s="430"/>
      <c r="Q262" s="430"/>
      <c r="R262" s="430"/>
      <c r="S262" s="430"/>
      <c r="T262" s="430"/>
      <c r="U262" s="430"/>
      <c r="V262" s="430"/>
      <c r="W262" s="430"/>
      <c r="X262" s="430"/>
      <c r="Y262" s="430"/>
      <c r="Z262" s="430"/>
      <c r="AA262" s="430"/>
      <c r="AB262" s="430"/>
      <c r="AC262" s="430"/>
      <c r="AD262" s="430"/>
      <c r="AE262" s="430"/>
      <c r="AF262" s="430"/>
      <c r="AG262" s="430"/>
      <c r="AH262" s="430"/>
      <c r="AI262" s="430"/>
      <c r="AJ262" s="430"/>
      <c r="AK262" s="430"/>
      <c r="AL262" s="430"/>
      <c r="AM262" s="430"/>
      <c r="AN262" s="430"/>
      <c r="AO262" s="430"/>
      <c r="AP262" s="430"/>
      <c r="AQ262" s="430"/>
      <c r="AR262" s="430"/>
      <c r="AS262" s="430"/>
      <c r="AT262" s="430"/>
      <c r="AU262" s="430"/>
      <c r="AV262" s="430"/>
      <c r="AW262" s="430"/>
      <c r="AX262" s="430"/>
      <c r="AY262" s="430"/>
      <c r="AZ262" s="430"/>
      <c r="BA262" s="430"/>
      <c r="BB262" s="430"/>
      <c r="BC262" s="430"/>
      <c r="BD262" s="430"/>
      <c r="BE262" s="430"/>
      <c r="BF262" s="430"/>
      <c r="BG262" s="430"/>
      <c r="BH262" s="430"/>
      <c r="BI262" s="430"/>
      <c r="BJ262" s="430"/>
      <c r="BK262" s="430"/>
      <c r="BL262" s="430"/>
      <c r="BM262" s="430"/>
      <c r="BN262" s="430"/>
      <c r="BO262" s="430"/>
      <c r="BP262" s="430"/>
      <c r="BQ262" s="430"/>
      <c r="BR262" s="430"/>
      <c r="BS262" s="431"/>
      <c r="BT262" s="401"/>
      <c r="BU262" s="401"/>
      <c r="BV262" s="401"/>
      <c r="BW262" s="401"/>
      <c r="BX262" s="401"/>
      <c r="BY262" s="401"/>
      <c r="BZ262" s="401"/>
      <c r="CA262" s="401"/>
      <c r="CB262" s="401"/>
      <c r="CC262" s="401"/>
      <c r="CD262" s="401"/>
      <c r="CE262" s="401"/>
      <c r="CF262" s="401"/>
      <c r="CG262" s="401"/>
      <c r="CH262" s="401"/>
      <c r="CI262" s="401"/>
      <c r="CJ262" s="404"/>
      <c r="CK262" s="404"/>
      <c r="CL262" s="404"/>
      <c r="CM262" s="404"/>
      <c r="CN262" s="404"/>
      <c r="CO262" s="404"/>
      <c r="CP262" s="404"/>
      <c r="CQ262" s="404"/>
      <c r="CR262" s="404"/>
      <c r="CS262" s="404"/>
      <c r="CT262" s="404"/>
      <c r="CU262" s="404"/>
      <c r="CV262" s="404"/>
      <c r="CW262" s="404"/>
      <c r="CX262" s="404"/>
      <c r="CY262" s="404"/>
      <c r="CZ262" s="404"/>
      <c r="DA262" s="404"/>
    </row>
    <row r="263" spans="1:105" s="124" customFormat="1" ht="14.25">
      <c r="A263" s="402"/>
      <c r="B263" s="402"/>
      <c r="C263" s="402"/>
      <c r="D263" s="402"/>
      <c r="E263" s="402"/>
      <c r="F263" s="402"/>
      <c r="G263" s="402"/>
      <c r="H263" s="414" t="s">
        <v>193</v>
      </c>
      <c r="I263" s="415"/>
      <c r="J263" s="415"/>
      <c r="K263" s="415"/>
      <c r="L263" s="415"/>
      <c r="M263" s="415"/>
      <c r="N263" s="415"/>
      <c r="O263" s="415"/>
      <c r="P263" s="415"/>
      <c r="Q263" s="415"/>
      <c r="R263" s="415"/>
      <c r="S263" s="415"/>
      <c r="T263" s="415"/>
      <c r="U263" s="415"/>
      <c r="V263" s="415"/>
      <c r="W263" s="415"/>
      <c r="X263" s="415"/>
      <c r="Y263" s="415"/>
      <c r="Z263" s="415"/>
      <c r="AA263" s="415"/>
      <c r="AB263" s="415"/>
      <c r="AC263" s="415"/>
      <c r="AD263" s="415"/>
      <c r="AE263" s="415"/>
      <c r="AF263" s="415"/>
      <c r="AG263" s="415"/>
      <c r="AH263" s="415"/>
      <c r="AI263" s="415"/>
      <c r="AJ263" s="415"/>
      <c r="AK263" s="415"/>
      <c r="AL263" s="415"/>
      <c r="AM263" s="415"/>
      <c r="AN263" s="415"/>
      <c r="AO263" s="415"/>
      <c r="AP263" s="415"/>
      <c r="AQ263" s="415"/>
      <c r="AR263" s="415"/>
      <c r="AS263" s="415"/>
      <c r="AT263" s="415"/>
      <c r="AU263" s="415"/>
      <c r="AV263" s="415"/>
      <c r="AW263" s="415"/>
      <c r="AX263" s="415"/>
      <c r="AY263" s="415"/>
      <c r="AZ263" s="415"/>
      <c r="BA263" s="415"/>
      <c r="BB263" s="415"/>
      <c r="BC263" s="415"/>
      <c r="BD263" s="415"/>
      <c r="BE263" s="415"/>
      <c r="BF263" s="415"/>
      <c r="BG263" s="415"/>
      <c r="BH263" s="415"/>
      <c r="BI263" s="415"/>
      <c r="BJ263" s="415"/>
      <c r="BK263" s="415"/>
      <c r="BL263" s="415"/>
      <c r="BM263" s="415"/>
      <c r="BN263" s="415"/>
      <c r="BO263" s="415"/>
      <c r="BP263" s="415"/>
      <c r="BQ263" s="415"/>
      <c r="BR263" s="415"/>
      <c r="BS263" s="416"/>
      <c r="BT263" s="406" t="s">
        <v>175</v>
      </c>
      <c r="BU263" s="406"/>
      <c r="BV263" s="406"/>
      <c r="BW263" s="406"/>
      <c r="BX263" s="406"/>
      <c r="BY263" s="406"/>
      <c r="BZ263" s="406"/>
      <c r="CA263" s="406"/>
      <c r="CB263" s="406"/>
      <c r="CC263" s="406"/>
      <c r="CD263" s="406"/>
      <c r="CE263" s="406"/>
      <c r="CF263" s="406"/>
      <c r="CG263" s="406"/>
      <c r="CH263" s="406"/>
      <c r="CI263" s="406"/>
      <c r="CJ263" s="407">
        <f>SUM(CJ261:CJ262)</f>
        <v>0</v>
      </c>
      <c r="CK263" s="407"/>
      <c r="CL263" s="407"/>
      <c r="CM263" s="407"/>
      <c r="CN263" s="407"/>
      <c r="CO263" s="407"/>
      <c r="CP263" s="407"/>
      <c r="CQ263" s="407"/>
      <c r="CR263" s="407"/>
      <c r="CS263" s="407"/>
      <c r="CT263" s="407"/>
      <c r="CU263" s="407"/>
      <c r="CV263" s="407"/>
      <c r="CW263" s="407"/>
      <c r="CX263" s="407"/>
      <c r="CY263" s="407"/>
      <c r="CZ263" s="407"/>
      <c r="DA263" s="407"/>
    </row>
    <row r="264" spans="1:105" s="124" customFormat="1" ht="14.25">
      <c r="A264" s="133"/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</row>
    <row r="265" spans="1:105" s="124" customFormat="1" ht="30.75" customHeight="1">
      <c r="A265" s="408" t="s">
        <v>358</v>
      </c>
      <c r="B265" s="408"/>
      <c r="C265" s="408"/>
      <c r="D265" s="408"/>
      <c r="E265" s="408"/>
      <c r="F265" s="408"/>
      <c r="G265" s="408"/>
      <c r="H265" s="408"/>
      <c r="I265" s="408"/>
      <c r="J265" s="408"/>
      <c r="K265" s="408"/>
      <c r="L265" s="40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  <c r="AA265" s="408"/>
      <c r="AB265" s="408"/>
      <c r="AC265" s="408"/>
      <c r="AD265" s="408"/>
      <c r="AE265" s="408"/>
      <c r="AF265" s="408"/>
      <c r="AG265" s="408"/>
      <c r="AH265" s="408"/>
      <c r="AI265" s="408"/>
      <c r="AJ265" s="408"/>
      <c r="AK265" s="408"/>
      <c r="AL265" s="408"/>
      <c r="AM265" s="408"/>
      <c r="AN265" s="408"/>
      <c r="AO265" s="408"/>
      <c r="AP265" s="408"/>
      <c r="AQ265" s="408"/>
      <c r="AR265" s="408"/>
      <c r="AS265" s="408"/>
      <c r="AT265" s="408"/>
      <c r="AU265" s="408"/>
      <c r="AV265" s="408"/>
      <c r="AW265" s="408"/>
      <c r="AX265" s="408"/>
      <c r="AY265" s="408"/>
      <c r="AZ265" s="408"/>
      <c r="BA265" s="408"/>
      <c r="BB265" s="408"/>
      <c r="BC265" s="408"/>
      <c r="BD265" s="408"/>
      <c r="BE265" s="408"/>
      <c r="BF265" s="408"/>
      <c r="BG265" s="408"/>
      <c r="BH265" s="408"/>
      <c r="BI265" s="408"/>
      <c r="BJ265" s="408"/>
      <c r="BK265" s="408"/>
      <c r="BL265" s="408"/>
      <c r="BM265" s="408"/>
      <c r="BN265" s="408"/>
      <c r="BO265" s="408"/>
      <c r="BP265" s="408"/>
      <c r="BQ265" s="408"/>
      <c r="BR265" s="408"/>
      <c r="BS265" s="408"/>
      <c r="BT265" s="408"/>
      <c r="BU265" s="408"/>
      <c r="BV265" s="408"/>
      <c r="BW265" s="408"/>
      <c r="BX265" s="408"/>
      <c r="BY265" s="408"/>
      <c r="BZ265" s="408"/>
      <c r="CA265" s="408"/>
      <c r="CB265" s="408"/>
      <c r="CC265" s="408"/>
      <c r="CD265" s="408"/>
      <c r="CE265" s="408"/>
      <c r="CF265" s="408"/>
      <c r="CG265" s="408"/>
      <c r="CH265" s="408"/>
      <c r="CI265" s="408"/>
      <c r="CJ265" s="408"/>
      <c r="CK265" s="408"/>
      <c r="CL265" s="408"/>
      <c r="CM265" s="408"/>
      <c r="CN265" s="408"/>
      <c r="CO265" s="408"/>
      <c r="CP265" s="408"/>
      <c r="CQ265" s="408"/>
      <c r="CR265" s="408"/>
      <c r="CS265" s="408"/>
      <c r="CT265" s="408"/>
      <c r="CU265" s="408"/>
      <c r="CV265" s="408"/>
      <c r="CW265" s="408"/>
      <c r="CX265" s="408"/>
      <c r="CY265" s="408"/>
      <c r="CZ265" s="408"/>
      <c r="DA265" s="408"/>
    </row>
    <row r="266" spans="1:105" s="124" customFormat="1" ht="14.25">
      <c r="A266" s="133"/>
      <c r="B266" s="133"/>
      <c r="C266" s="133"/>
      <c r="D266" s="133"/>
      <c r="E266" s="133"/>
      <c r="F266" s="133"/>
      <c r="G266" s="133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5"/>
      <c r="BE266" s="135"/>
      <c r="BF266" s="135"/>
      <c r="BG266" s="135"/>
      <c r="BH266" s="135"/>
      <c r="BI266" s="135"/>
      <c r="BJ266" s="135"/>
      <c r="BK266" s="135"/>
      <c r="BL266" s="135"/>
      <c r="BM266" s="135"/>
      <c r="BN266" s="135"/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5"/>
      <c r="BY266" s="135"/>
      <c r="BZ266" s="135"/>
      <c r="CA266" s="135"/>
      <c r="CB266" s="135"/>
      <c r="CC266" s="135"/>
      <c r="CD266" s="135"/>
      <c r="CE266" s="135"/>
      <c r="CF266" s="135"/>
      <c r="CG266" s="135"/>
      <c r="CH266" s="135"/>
      <c r="CI266" s="135"/>
      <c r="CJ266" s="135"/>
      <c r="CK266" s="135"/>
      <c r="CL266" s="135"/>
      <c r="CM266" s="135"/>
      <c r="CN266" s="135"/>
      <c r="CO266" s="135"/>
      <c r="CP266" s="135"/>
      <c r="CQ266" s="135"/>
      <c r="CR266" s="135"/>
      <c r="CS266" s="135"/>
      <c r="CT266" s="135"/>
      <c r="CU266" s="135"/>
      <c r="CV266" s="135"/>
      <c r="CW266" s="135"/>
      <c r="CX266" s="135"/>
      <c r="CY266" s="135"/>
      <c r="CZ266" s="135"/>
      <c r="DA266" s="135"/>
    </row>
    <row r="267" spans="1:105" s="124" customFormat="1" ht="14.25">
      <c r="A267" s="402" t="s">
        <v>42</v>
      </c>
      <c r="B267" s="402"/>
      <c r="C267" s="402"/>
      <c r="D267" s="402"/>
      <c r="E267" s="402"/>
      <c r="F267" s="402"/>
      <c r="G267" s="402"/>
      <c r="H267" s="409" t="s">
        <v>394</v>
      </c>
      <c r="I267" s="410"/>
      <c r="J267" s="410"/>
      <c r="K267" s="410"/>
      <c r="L267" s="410"/>
      <c r="M267" s="410"/>
      <c r="N267" s="410"/>
      <c r="O267" s="410"/>
      <c r="P267" s="410"/>
      <c r="Q267" s="410"/>
      <c r="R267" s="410"/>
      <c r="S267" s="410"/>
      <c r="T267" s="410"/>
      <c r="U267" s="410"/>
      <c r="V267" s="410"/>
      <c r="W267" s="410"/>
      <c r="X267" s="410"/>
      <c r="Y267" s="410"/>
      <c r="Z267" s="410"/>
      <c r="AA267" s="410"/>
      <c r="AB267" s="410"/>
      <c r="AC267" s="410"/>
      <c r="AD267" s="410"/>
      <c r="AE267" s="410"/>
      <c r="AF267" s="410"/>
      <c r="AG267" s="410"/>
      <c r="AH267" s="410"/>
      <c r="AI267" s="410"/>
      <c r="AJ267" s="410"/>
      <c r="AK267" s="410"/>
      <c r="AL267" s="410"/>
      <c r="AM267" s="410"/>
      <c r="AN267" s="410"/>
      <c r="AO267" s="410"/>
      <c r="AP267" s="410"/>
      <c r="AQ267" s="410"/>
      <c r="AR267" s="410"/>
      <c r="AS267" s="410"/>
      <c r="AT267" s="410"/>
      <c r="AU267" s="410"/>
      <c r="AV267" s="410"/>
      <c r="AW267" s="410"/>
      <c r="AX267" s="410"/>
      <c r="AY267" s="410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1"/>
      <c r="BT267" s="401">
        <v>1</v>
      </c>
      <c r="BU267" s="401"/>
      <c r="BV267" s="401"/>
      <c r="BW267" s="401"/>
      <c r="BX267" s="401"/>
      <c r="BY267" s="401"/>
      <c r="BZ267" s="401"/>
      <c r="CA267" s="401"/>
      <c r="CB267" s="401"/>
      <c r="CC267" s="401"/>
      <c r="CD267" s="401"/>
      <c r="CE267" s="401"/>
      <c r="CF267" s="401"/>
      <c r="CG267" s="401"/>
      <c r="CH267" s="401"/>
      <c r="CI267" s="401"/>
      <c r="CJ267" s="404">
        <v>0</v>
      </c>
      <c r="CK267" s="404"/>
      <c r="CL267" s="404"/>
      <c r="CM267" s="404"/>
      <c r="CN267" s="404"/>
      <c r="CO267" s="404"/>
      <c r="CP267" s="404"/>
      <c r="CQ267" s="404"/>
      <c r="CR267" s="404"/>
      <c r="CS267" s="404"/>
      <c r="CT267" s="404"/>
      <c r="CU267" s="404"/>
      <c r="CV267" s="404"/>
      <c r="CW267" s="404"/>
      <c r="CX267" s="404"/>
      <c r="CY267" s="404"/>
      <c r="CZ267" s="404"/>
      <c r="DA267" s="404"/>
    </row>
    <row r="268" spans="1:105" s="124" customFormat="1" ht="14.25">
      <c r="A268" s="402" t="s">
        <v>348</v>
      </c>
      <c r="B268" s="402"/>
      <c r="C268" s="402"/>
      <c r="D268" s="402"/>
      <c r="E268" s="402"/>
      <c r="F268" s="402"/>
      <c r="G268" s="402"/>
      <c r="H268" s="429"/>
      <c r="I268" s="430"/>
      <c r="J268" s="430"/>
      <c r="K268" s="430"/>
      <c r="L268" s="430"/>
      <c r="M268" s="430"/>
      <c r="N268" s="430"/>
      <c r="O268" s="430"/>
      <c r="P268" s="430"/>
      <c r="Q268" s="430"/>
      <c r="R268" s="430"/>
      <c r="S268" s="430"/>
      <c r="T268" s="430"/>
      <c r="U268" s="430"/>
      <c r="V268" s="430"/>
      <c r="W268" s="430"/>
      <c r="X268" s="430"/>
      <c r="Y268" s="430"/>
      <c r="Z268" s="430"/>
      <c r="AA268" s="430"/>
      <c r="AB268" s="430"/>
      <c r="AC268" s="430"/>
      <c r="AD268" s="430"/>
      <c r="AE268" s="430"/>
      <c r="AF268" s="430"/>
      <c r="AG268" s="430"/>
      <c r="AH268" s="430"/>
      <c r="AI268" s="430"/>
      <c r="AJ268" s="430"/>
      <c r="AK268" s="430"/>
      <c r="AL268" s="430"/>
      <c r="AM268" s="430"/>
      <c r="AN268" s="430"/>
      <c r="AO268" s="430"/>
      <c r="AP268" s="430"/>
      <c r="AQ268" s="430"/>
      <c r="AR268" s="430"/>
      <c r="AS268" s="430"/>
      <c r="AT268" s="430"/>
      <c r="AU268" s="430"/>
      <c r="AV268" s="430"/>
      <c r="AW268" s="430"/>
      <c r="AX268" s="430"/>
      <c r="AY268" s="430"/>
      <c r="AZ268" s="430"/>
      <c r="BA268" s="430"/>
      <c r="BB268" s="430"/>
      <c r="BC268" s="430"/>
      <c r="BD268" s="430"/>
      <c r="BE268" s="430"/>
      <c r="BF268" s="430"/>
      <c r="BG268" s="430"/>
      <c r="BH268" s="430"/>
      <c r="BI268" s="430"/>
      <c r="BJ268" s="430"/>
      <c r="BK268" s="430"/>
      <c r="BL268" s="430"/>
      <c r="BM268" s="430"/>
      <c r="BN268" s="430"/>
      <c r="BO268" s="430"/>
      <c r="BP268" s="430"/>
      <c r="BQ268" s="430"/>
      <c r="BR268" s="430"/>
      <c r="BS268" s="431"/>
      <c r="BT268" s="401"/>
      <c r="BU268" s="401"/>
      <c r="BV268" s="401"/>
      <c r="BW268" s="401"/>
      <c r="BX268" s="401"/>
      <c r="BY268" s="401"/>
      <c r="BZ268" s="401"/>
      <c r="CA268" s="401"/>
      <c r="CB268" s="401"/>
      <c r="CC268" s="401"/>
      <c r="CD268" s="401"/>
      <c r="CE268" s="401"/>
      <c r="CF268" s="401"/>
      <c r="CG268" s="401"/>
      <c r="CH268" s="401"/>
      <c r="CI268" s="401"/>
      <c r="CJ268" s="404">
        <v>0</v>
      </c>
      <c r="CK268" s="404"/>
      <c r="CL268" s="404"/>
      <c r="CM268" s="404"/>
      <c r="CN268" s="404"/>
      <c r="CO268" s="404"/>
      <c r="CP268" s="404"/>
      <c r="CQ268" s="404"/>
      <c r="CR268" s="404"/>
      <c r="CS268" s="404"/>
      <c r="CT268" s="404"/>
      <c r="CU268" s="404"/>
      <c r="CV268" s="404"/>
      <c r="CW268" s="404"/>
      <c r="CX268" s="404"/>
      <c r="CY268" s="404"/>
      <c r="CZ268" s="404"/>
      <c r="DA268" s="404"/>
    </row>
    <row r="269" spans="1:105" s="124" customFormat="1" ht="14.25">
      <c r="A269" s="402"/>
      <c r="B269" s="402"/>
      <c r="C269" s="402"/>
      <c r="D269" s="402"/>
      <c r="E269" s="402"/>
      <c r="F269" s="402"/>
      <c r="G269" s="402"/>
      <c r="H269" s="414" t="s">
        <v>193</v>
      </c>
      <c r="I269" s="415"/>
      <c r="J269" s="415"/>
      <c r="K269" s="415"/>
      <c r="L269" s="415"/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  <c r="AA269" s="415"/>
      <c r="AB269" s="415"/>
      <c r="AC269" s="415"/>
      <c r="AD269" s="415"/>
      <c r="AE269" s="415"/>
      <c r="AF269" s="415"/>
      <c r="AG269" s="415"/>
      <c r="AH269" s="415"/>
      <c r="AI269" s="415"/>
      <c r="AJ269" s="415"/>
      <c r="AK269" s="415"/>
      <c r="AL269" s="415"/>
      <c r="AM269" s="415"/>
      <c r="AN269" s="415"/>
      <c r="AO269" s="415"/>
      <c r="AP269" s="415"/>
      <c r="AQ269" s="415"/>
      <c r="AR269" s="415"/>
      <c r="AS269" s="415"/>
      <c r="AT269" s="415"/>
      <c r="AU269" s="415"/>
      <c r="AV269" s="415"/>
      <c r="AW269" s="415"/>
      <c r="AX269" s="415"/>
      <c r="AY269" s="415"/>
      <c r="AZ269" s="415"/>
      <c r="BA269" s="415"/>
      <c r="BB269" s="415"/>
      <c r="BC269" s="415"/>
      <c r="BD269" s="415"/>
      <c r="BE269" s="415"/>
      <c r="BF269" s="415"/>
      <c r="BG269" s="415"/>
      <c r="BH269" s="415"/>
      <c r="BI269" s="415"/>
      <c r="BJ269" s="415"/>
      <c r="BK269" s="415"/>
      <c r="BL269" s="415"/>
      <c r="BM269" s="415"/>
      <c r="BN269" s="415"/>
      <c r="BO269" s="415"/>
      <c r="BP269" s="415"/>
      <c r="BQ269" s="415"/>
      <c r="BR269" s="415"/>
      <c r="BS269" s="416"/>
      <c r="BT269" s="406" t="s">
        <v>175</v>
      </c>
      <c r="BU269" s="406"/>
      <c r="BV269" s="406"/>
      <c r="BW269" s="406"/>
      <c r="BX269" s="406"/>
      <c r="BY269" s="406"/>
      <c r="BZ269" s="406"/>
      <c r="CA269" s="406"/>
      <c r="CB269" s="406"/>
      <c r="CC269" s="406"/>
      <c r="CD269" s="406"/>
      <c r="CE269" s="406"/>
      <c r="CF269" s="406"/>
      <c r="CG269" s="406"/>
      <c r="CH269" s="406"/>
      <c r="CI269" s="406"/>
      <c r="CJ269" s="407">
        <f>CJ268+CJ267</f>
        <v>0</v>
      </c>
      <c r="CK269" s="407"/>
      <c r="CL269" s="407"/>
      <c r="CM269" s="407"/>
      <c r="CN269" s="407"/>
      <c r="CO269" s="407"/>
      <c r="CP269" s="407"/>
      <c r="CQ269" s="407"/>
      <c r="CR269" s="407"/>
      <c r="CS269" s="407"/>
      <c r="CT269" s="407"/>
      <c r="CU269" s="407"/>
      <c r="CV269" s="407"/>
      <c r="CW269" s="407"/>
      <c r="CX269" s="407"/>
      <c r="CY269" s="407"/>
      <c r="CZ269" s="407"/>
      <c r="DA269" s="407"/>
    </row>
    <row r="270" spans="1:105" s="124" customFormat="1" ht="14.25">
      <c r="A270" s="133"/>
      <c r="B270" s="133"/>
      <c r="C270" s="133"/>
      <c r="D270" s="133"/>
      <c r="E270" s="133"/>
      <c r="F270" s="133"/>
      <c r="G270" s="133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5"/>
      <c r="BU270" s="135"/>
      <c r="BV270" s="135"/>
      <c r="BW270" s="135"/>
      <c r="BX270" s="135"/>
      <c r="BY270" s="135"/>
      <c r="BZ270" s="135"/>
      <c r="CA270" s="135"/>
      <c r="CB270" s="135"/>
      <c r="CC270" s="135"/>
      <c r="CD270" s="135"/>
      <c r="CE270" s="135"/>
      <c r="CF270" s="135"/>
      <c r="CG270" s="135"/>
      <c r="CH270" s="135"/>
      <c r="CI270" s="135"/>
      <c r="CJ270" s="135"/>
      <c r="CK270" s="135"/>
      <c r="CL270" s="135"/>
      <c r="CM270" s="135"/>
      <c r="CN270" s="135"/>
      <c r="CO270" s="135"/>
      <c r="CP270" s="135"/>
      <c r="CQ270" s="135"/>
      <c r="CR270" s="135"/>
      <c r="CS270" s="135"/>
      <c r="CT270" s="135"/>
      <c r="CU270" s="135"/>
      <c r="CV270" s="135"/>
      <c r="CW270" s="135"/>
      <c r="CX270" s="135"/>
      <c r="CY270" s="135"/>
      <c r="CZ270" s="135"/>
      <c r="DA270" s="135"/>
    </row>
    <row r="271" spans="1:105" s="124" customFormat="1" ht="24" customHeight="1">
      <c r="A271" s="428" t="s">
        <v>359</v>
      </c>
      <c r="B271" s="428"/>
      <c r="C271" s="428"/>
      <c r="D271" s="428"/>
      <c r="E271" s="428"/>
      <c r="F271" s="428"/>
      <c r="G271" s="428"/>
      <c r="H271" s="428"/>
      <c r="I271" s="428"/>
      <c r="J271" s="428"/>
      <c r="K271" s="428"/>
      <c r="L271" s="428"/>
      <c r="M271" s="428"/>
      <c r="N271" s="428"/>
      <c r="O271" s="428"/>
      <c r="P271" s="428"/>
      <c r="Q271" s="428"/>
      <c r="R271" s="428"/>
      <c r="S271" s="428"/>
      <c r="T271" s="428"/>
      <c r="U271" s="428"/>
      <c r="V271" s="428"/>
      <c r="W271" s="428"/>
      <c r="X271" s="428"/>
      <c r="Y271" s="428"/>
      <c r="Z271" s="428"/>
      <c r="AA271" s="428"/>
      <c r="AB271" s="428"/>
      <c r="AC271" s="428"/>
      <c r="AD271" s="428"/>
      <c r="AE271" s="428"/>
      <c r="AF271" s="428"/>
      <c r="AG271" s="428"/>
      <c r="AH271" s="428"/>
      <c r="AI271" s="428"/>
      <c r="AJ271" s="428"/>
      <c r="AK271" s="428"/>
      <c r="AL271" s="428"/>
      <c r="AM271" s="428"/>
      <c r="AN271" s="428"/>
      <c r="AO271" s="428"/>
      <c r="AP271" s="428"/>
      <c r="AQ271" s="428"/>
      <c r="AR271" s="428"/>
      <c r="AS271" s="428"/>
      <c r="AT271" s="428"/>
      <c r="AU271" s="428"/>
      <c r="AV271" s="428"/>
      <c r="AW271" s="428"/>
      <c r="AX271" s="428"/>
      <c r="AY271" s="428"/>
      <c r="AZ271" s="428"/>
      <c r="BA271" s="428"/>
      <c r="BB271" s="428"/>
      <c r="BC271" s="428"/>
      <c r="BD271" s="428"/>
      <c r="BE271" s="428"/>
      <c r="BF271" s="428"/>
      <c r="BG271" s="428"/>
      <c r="BH271" s="428"/>
      <c r="BI271" s="428"/>
      <c r="BJ271" s="428"/>
      <c r="BK271" s="428"/>
      <c r="BL271" s="428"/>
      <c r="BM271" s="428"/>
      <c r="BN271" s="428"/>
      <c r="BO271" s="428"/>
      <c r="BP271" s="428"/>
      <c r="BQ271" s="428"/>
      <c r="BR271" s="428"/>
      <c r="BS271" s="428"/>
      <c r="BT271" s="428"/>
      <c r="BU271" s="428"/>
      <c r="BV271" s="428"/>
      <c r="BW271" s="428"/>
      <c r="BX271" s="428"/>
      <c r="BY271" s="428"/>
      <c r="BZ271" s="428"/>
      <c r="CA271" s="428"/>
      <c r="CB271" s="428"/>
      <c r="CC271" s="428"/>
      <c r="CD271" s="428"/>
      <c r="CE271" s="428"/>
      <c r="CF271" s="428"/>
      <c r="CG271" s="428"/>
      <c r="CH271" s="428"/>
      <c r="CI271" s="428"/>
      <c r="CJ271" s="428"/>
      <c r="CK271" s="428"/>
      <c r="CL271" s="428"/>
      <c r="CM271" s="428"/>
      <c r="CN271" s="428"/>
      <c r="CO271" s="428"/>
      <c r="CP271" s="428"/>
      <c r="CQ271" s="428"/>
      <c r="CR271" s="428"/>
      <c r="CS271" s="428"/>
      <c r="CT271" s="428"/>
      <c r="CU271" s="428"/>
      <c r="CV271" s="428"/>
      <c r="CW271" s="428"/>
      <c r="CX271" s="428"/>
      <c r="CY271" s="428"/>
      <c r="CZ271" s="428"/>
      <c r="DA271" s="428"/>
    </row>
    <row r="272" spans="1:105" s="124" customFormat="1" ht="1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</row>
    <row r="273" spans="1:105" s="124" customFormat="1" ht="27" customHeight="1">
      <c r="A273" s="422" t="s">
        <v>64</v>
      </c>
      <c r="B273" s="423"/>
      <c r="C273" s="423"/>
      <c r="D273" s="423"/>
      <c r="E273" s="423"/>
      <c r="F273" s="423"/>
      <c r="G273" s="424"/>
      <c r="H273" s="422" t="s">
        <v>234</v>
      </c>
      <c r="I273" s="423"/>
      <c r="J273" s="423"/>
      <c r="K273" s="423"/>
      <c r="L273" s="423"/>
      <c r="M273" s="423"/>
      <c r="N273" s="423"/>
      <c r="O273" s="423"/>
      <c r="P273" s="423"/>
      <c r="Q273" s="423"/>
      <c r="R273" s="423"/>
      <c r="S273" s="423"/>
      <c r="T273" s="423"/>
      <c r="U273" s="423"/>
      <c r="V273" s="423"/>
      <c r="W273" s="423"/>
      <c r="X273" s="423"/>
      <c r="Y273" s="423"/>
      <c r="Z273" s="423"/>
      <c r="AA273" s="423"/>
      <c r="AB273" s="423"/>
      <c r="AC273" s="423"/>
      <c r="AD273" s="423"/>
      <c r="AE273" s="423"/>
      <c r="AF273" s="423"/>
      <c r="AG273" s="423"/>
      <c r="AH273" s="423"/>
      <c r="AI273" s="423"/>
      <c r="AJ273" s="423"/>
      <c r="AK273" s="423"/>
      <c r="AL273" s="423"/>
      <c r="AM273" s="423"/>
      <c r="AN273" s="423"/>
      <c r="AO273" s="423"/>
      <c r="AP273" s="423"/>
      <c r="AQ273" s="423"/>
      <c r="AR273" s="423"/>
      <c r="AS273" s="423"/>
      <c r="AT273" s="423"/>
      <c r="AU273" s="423"/>
      <c r="AV273" s="423"/>
      <c r="AW273" s="423"/>
      <c r="AX273" s="423"/>
      <c r="AY273" s="423"/>
      <c r="AZ273" s="423"/>
      <c r="BA273" s="423"/>
      <c r="BB273" s="423"/>
      <c r="BC273" s="424"/>
      <c r="BD273" s="422" t="s">
        <v>254</v>
      </c>
      <c r="BE273" s="423"/>
      <c r="BF273" s="423"/>
      <c r="BG273" s="423"/>
      <c r="BH273" s="423"/>
      <c r="BI273" s="423"/>
      <c r="BJ273" s="423"/>
      <c r="BK273" s="423"/>
      <c r="BL273" s="423"/>
      <c r="BM273" s="423"/>
      <c r="BN273" s="423"/>
      <c r="BO273" s="423"/>
      <c r="BP273" s="423"/>
      <c r="BQ273" s="423"/>
      <c r="BR273" s="423"/>
      <c r="BS273" s="424"/>
      <c r="BT273" s="422" t="s">
        <v>262</v>
      </c>
      <c r="BU273" s="423"/>
      <c r="BV273" s="423"/>
      <c r="BW273" s="423"/>
      <c r="BX273" s="423"/>
      <c r="BY273" s="423"/>
      <c r="BZ273" s="423"/>
      <c r="CA273" s="423"/>
      <c r="CB273" s="423"/>
      <c r="CC273" s="423"/>
      <c r="CD273" s="423"/>
      <c r="CE273" s="423"/>
      <c r="CF273" s="423"/>
      <c r="CG273" s="423"/>
      <c r="CH273" s="423"/>
      <c r="CI273" s="424"/>
      <c r="CJ273" s="422" t="s">
        <v>263</v>
      </c>
      <c r="CK273" s="423"/>
      <c r="CL273" s="423"/>
      <c r="CM273" s="423"/>
      <c r="CN273" s="423"/>
      <c r="CO273" s="423"/>
      <c r="CP273" s="423"/>
      <c r="CQ273" s="423"/>
      <c r="CR273" s="423"/>
      <c r="CS273" s="423"/>
      <c r="CT273" s="423"/>
      <c r="CU273" s="423"/>
      <c r="CV273" s="423"/>
      <c r="CW273" s="423"/>
      <c r="CX273" s="423"/>
      <c r="CY273" s="423"/>
      <c r="CZ273" s="423"/>
      <c r="DA273" s="424"/>
    </row>
    <row r="274" spans="1:105" s="124" customFormat="1" ht="14.25">
      <c r="A274" s="425"/>
      <c r="B274" s="426"/>
      <c r="C274" s="426"/>
      <c r="D274" s="426"/>
      <c r="E274" s="426"/>
      <c r="F274" s="426"/>
      <c r="G274" s="427"/>
      <c r="H274" s="425">
        <v>1</v>
      </c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  <c r="U274" s="426"/>
      <c r="V274" s="426"/>
      <c r="W274" s="426"/>
      <c r="X274" s="426"/>
      <c r="Y274" s="426"/>
      <c r="Z274" s="426"/>
      <c r="AA274" s="426"/>
      <c r="AB274" s="426"/>
      <c r="AC274" s="426"/>
      <c r="AD274" s="426"/>
      <c r="AE274" s="426"/>
      <c r="AF274" s="426"/>
      <c r="AG274" s="426"/>
      <c r="AH274" s="426"/>
      <c r="AI274" s="426"/>
      <c r="AJ274" s="426"/>
      <c r="AK274" s="426"/>
      <c r="AL274" s="426"/>
      <c r="AM274" s="426"/>
      <c r="AN274" s="426"/>
      <c r="AO274" s="426"/>
      <c r="AP274" s="426"/>
      <c r="AQ274" s="426"/>
      <c r="AR274" s="426"/>
      <c r="AS274" s="426"/>
      <c r="AT274" s="426"/>
      <c r="AU274" s="426"/>
      <c r="AV274" s="426"/>
      <c r="AW274" s="426"/>
      <c r="AX274" s="426"/>
      <c r="AY274" s="426"/>
      <c r="AZ274" s="426"/>
      <c r="BA274" s="426"/>
      <c r="BB274" s="426"/>
      <c r="BC274" s="427"/>
      <c r="BD274" s="425">
        <v>2</v>
      </c>
      <c r="BE274" s="426"/>
      <c r="BF274" s="426"/>
      <c r="BG274" s="426"/>
      <c r="BH274" s="426"/>
      <c r="BI274" s="426"/>
      <c r="BJ274" s="426"/>
      <c r="BK274" s="426"/>
      <c r="BL274" s="426"/>
      <c r="BM274" s="426"/>
      <c r="BN274" s="426"/>
      <c r="BO274" s="426"/>
      <c r="BP274" s="426"/>
      <c r="BQ274" s="426"/>
      <c r="BR274" s="426"/>
      <c r="BS274" s="427"/>
      <c r="BT274" s="425">
        <v>3</v>
      </c>
      <c r="BU274" s="426"/>
      <c r="BV274" s="426"/>
      <c r="BW274" s="426"/>
      <c r="BX274" s="426"/>
      <c r="BY274" s="426"/>
      <c r="BZ274" s="426"/>
      <c r="CA274" s="426"/>
      <c r="CB274" s="426"/>
      <c r="CC274" s="426"/>
      <c r="CD274" s="426"/>
      <c r="CE274" s="426"/>
      <c r="CF274" s="426"/>
      <c r="CG274" s="426"/>
      <c r="CH274" s="426"/>
      <c r="CI274" s="427"/>
      <c r="CJ274" s="425">
        <v>4</v>
      </c>
      <c r="CK274" s="426"/>
      <c r="CL274" s="426"/>
      <c r="CM274" s="426"/>
      <c r="CN274" s="426"/>
      <c r="CO274" s="426"/>
      <c r="CP274" s="426"/>
      <c r="CQ274" s="426"/>
      <c r="CR274" s="426"/>
      <c r="CS274" s="426"/>
      <c r="CT274" s="426"/>
      <c r="CU274" s="426"/>
      <c r="CV274" s="426"/>
      <c r="CW274" s="426"/>
      <c r="CX274" s="426"/>
      <c r="CY274" s="426"/>
      <c r="CZ274" s="426"/>
      <c r="DA274" s="427"/>
    </row>
    <row r="275" spans="1:105" s="124" customFormat="1" ht="14.25">
      <c r="A275" s="417"/>
      <c r="B275" s="412"/>
      <c r="C275" s="412"/>
      <c r="D275" s="412"/>
      <c r="E275" s="412"/>
      <c r="F275" s="412"/>
      <c r="G275" s="413"/>
      <c r="H275" s="414" t="s">
        <v>193</v>
      </c>
      <c r="I275" s="415"/>
      <c r="J275" s="415"/>
      <c r="K275" s="415"/>
      <c r="L275" s="415"/>
      <c r="M275" s="415"/>
      <c r="N275" s="415"/>
      <c r="O275" s="415"/>
      <c r="P275" s="415"/>
      <c r="Q275" s="415"/>
      <c r="R275" s="415"/>
      <c r="S275" s="415"/>
      <c r="T275" s="415"/>
      <c r="U275" s="415"/>
      <c r="V275" s="415"/>
      <c r="W275" s="415"/>
      <c r="X275" s="415"/>
      <c r="Y275" s="415"/>
      <c r="Z275" s="415"/>
      <c r="AA275" s="415"/>
      <c r="AB275" s="415"/>
      <c r="AC275" s="415"/>
      <c r="AD275" s="415"/>
      <c r="AE275" s="415"/>
      <c r="AF275" s="415"/>
      <c r="AG275" s="415"/>
      <c r="AH275" s="415"/>
      <c r="AI275" s="415"/>
      <c r="AJ275" s="415"/>
      <c r="AK275" s="415"/>
      <c r="AL275" s="415"/>
      <c r="AM275" s="415"/>
      <c r="AN275" s="415"/>
      <c r="AO275" s="415"/>
      <c r="AP275" s="415"/>
      <c r="AQ275" s="415"/>
      <c r="AR275" s="415"/>
      <c r="AS275" s="415"/>
      <c r="AT275" s="415"/>
      <c r="AU275" s="415"/>
      <c r="AV275" s="415"/>
      <c r="AW275" s="415"/>
      <c r="AX275" s="415"/>
      <c r="AY275" s="415"/>
      <c r="AZ275" s="415"/>
      <c r="BA275" s="415"/>
      <c r="BB275" s="415"/>
      <c r="BC275" s="416"/>
      <c r="BD275" s="418"/>
      <c r="BE275" s="419"/>
      <c r="BF275" s="419"/>
      <c r="BG275" s="419"/>
      <c r="BH275" s="419"/>
      <c r="BI275" s="419"/>
      <c r="BJ275" s="419"/>
      <c r="BK275" s="419"/>
      <c r="BL275" s="419"/>
      <c r="BM275" s="419"/>
      <c r="BN275" s="419"/>
      <c r="BO275" s="419"/>
      <c r="BP275" s="419"/>
      <c r="BQ275" s="419"/>
      <c r="BR275" s="419"/>
      <c r="BS275" s="420"/>
      <c r="BT275" s="418" t="s">
        <v>175</v>
      </c>
      <c r="BU275" s="419"/>
      <c r="BV275" s="419"/>
      <c r="BW275" s="419"/>
      <c r="BX275" s="419"/>
      <c r="BY275" s="419"/>
      <c r="BZ275" s="419"/>
      <c r="CA275" s="419"/>
      <c r="CB275" s="419"/>
      <c r="CC275" s="419"/>
      <c r="CD275" s="419"/>
      <c r="CE275" s="419"/>
      <c r="CF275" s="419"/>
      <c r="CG275" s="419"/>
      <c r="CH275" s="419"/>
      <c r="CI275" s="420"/>
      <c r="CJ275" s="421">
        <f>CJ282+CJ288+CJ294+CJ300+CJ306</f>
        <v>0</v>
      </c>
      <c r="CK275" s="419"/>
      <c r="CL275" s="419"/>
      <c r="CM275" s="419"/>
      <c r="CN275" s="419"/>
      <c r="CO275" s="419"/>
      <c r="CP275" s="419"/>
      <c r="CQ275" s="419"/>
      <c r="CR275" s="419"/>
      <c r="CS275" s="419"/>
      <c r="CT275" s="419"/>
      <c r="CU275" s="419"/>
      <c r="CV275" s="419"/>
      <c r="CW275" s="419"/>
      <c r="CX275" s="419"/>
      <c r="CY275" s="419"/>
      <c r="CZ275" s="419"/>
      <c r="DA275" s="420"/>
    </row>
    <row r="276" spans="1:105" s="124" customFormat="1" ht="1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</row>
    <row r="277" spans="1:105" s="124" customFormat="1" ht="28.5" customHeight="1">
      <c r="A277" s="408" t="s">
        <v>360</v>
      </c>
      <c r="B277" s="408"/>
      <c r="C277" s="408"/>
      <c r="D277" s="408"/>
      <c r="E277" s="408"/>
      <c r="F277" s="408"/>
      <c r="G277" s="408"/>
      <c r="H277" s="408"/>
      <c r="I277" s="408"/>
      <c r="J277" s="408"/>
      <c r="K277" s="408"/>
      <c r="L277" s="408"/>
      <c r="M277" s="408"/>
      <c r="N277" s="408"/>
      <c r="O277" s="408"/>
      <c r="P277" s="408"/>
      <c r="Q277" s="408"/>
      <c r="R277" s="408"/>
      <c r="S277" s="408"/>
      <c r="T277" s="408"/>
      <c r="U277" s="408"/>
      <c r="V277" s="408"/>
      <c r="W277" s="408"/>
      <c r="X277" s="408"/>
      <c r="Y277" s="408"/>
      <c r="Z277" s="408"/>
      <c r="AA277" s="408"/>
      <c r="AB277" s="408"/>
      <c r="AC277" s="408"/>
      <c r="AD277" s="408"/>
      <c r="AE277" s="408"/>
      <c r="AF277" s="408"/>
      <c r="AG277" s="408"/>
      <c r="AH277" s="408"/>
      <c r="AI277" s="408"/>
      <c r="AJ277" s="408"/>
      <c r="AK277" s="408"/>
      <c r="AL277" s="408"/>
      <c r="AM277" s="408"/>
      <c r="AN277" s="408"/>
      <c r="AO277" s="408"/>
      <c r="AP277" s="408"/>
      <c r="AQ277" s="408"/>
      <c r="AR277" s="408"/>
      <c r="AS277" s="408"/>
      <c r="AT277" s="408"/>
      <c r="AU277" s="408"/>
      <c r="AV277" s="408"/>
      <c r="AW277" s="408"/>
      <c r="AX277" s="408"/>
      <c r="AY277" s="408"/>
      <c r="AZ277" s="408"/>
      <c r="BA277" s="408"/>
      <c r="BB277" s="408"/>
      <c r="BC277" s="408"/>
      <c r="BD277" s="408"/>
      <c r="BE277" s="408"/>
      <c r="BF277" s="408"/>
      <c r="BG277" s="408"/>
      <c r="BH277" s="408"/>
      <c r="BI277" s="408"/>
      <c r="BJ277" s="408"/>
      <c r="BK277" s="408"/>
      <c r="BL277" s="408"/>
      <c r="BM277" s="408"/>
      <c r="BN277" s="408"/>
      <c r="BO277" s="408"/>
      <c r="BP277" s="408"/>
      <c r="BQ277" s="408"/>
      <c r="BR277" s="408"/>
      <c r="BS277" s="408"/>
      <c r="BT277" s="408"/>
      <c r="BU277" s="408"/>
      <c r="BV277" s="408"/>
      <c r="BW277" s="408"/>
      <c r="BX277" s="408"/>
      <c r="BY277" s="408"/>
      <c r="BZ277" s="408"/>
      <c r="CA277" s="408"/>
      <c r="CB277" s="408"/>
      <c r="CC277" s="408"/>
      <c r="CD277" s="408"/>
      <c r="CE277" s="408"/>
      <c r="CF277" s="408"/>
      <c r="CG277" s="408"/>
      <c r="CH277" s="408"/>
      <c r="CI277" s="408"/>
      <c r="CJ277" s="408"/>
      <c r="CK277" s="408"/>
      <c r="CL277" s="408"/>
      <c r="CM277" s="408"/>
      <c r="CN277" s="408"/>
      <c r="CO277" s="408"/>
      <c r="CP277" s="408"/>
      <c r="CQ277" s="408"/>
      <c r="CR277" s="408"/>
      <c r="CS277" s="408"/>
      <c r="CT277" s="408"/>
      <c r="CU277" s="408"/>
      <c r="CV277" s="408"/>
      <c r="CW277" s="408"/>
      <c r="CX277" s="408"/>
      <c r="CY277" s="408"/>
      <c r="CZ277" s="408"/>
      <c r="DA277" s="408"/>
    </row>
    <row r="278" spans="1:105" s="124" customFormat="1" ht="14.25">
      <c r="A278" s="133"/>
      <c r="B278" s="133"/>
      <c r="C278" s="133"/>
      <c r="D278" s="133"/>
      <c r="E278" s="133"/>
      <c r="F278" s="133"/>
      <c r="G278" s="133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5"/>
      <c r="BE278" s="135"/>
      <c r="BF278" s="135"/>
      <c r="BG278" s="135"/>
      <c r="BH278" s="135"/>
      <c r="BI278" s="135"/>
      <c r="BJ278" s="135"/>
      <c r="BK278" s="135"/>
      <c r="BL278" s="135"/>
      <c r="BM278" s="135"/>
      <c r="BN278" s="135"/>
      <c r="BO278" s="135"/>
      <c r="BP278" s="135"/>
      <c r="BQ278" s="135"/>
      <c r="BR278" s="135"/>
      <c r="BS278" s="135"/>
      <c r="BT278" s="135"/>
      <c r="BU278" s="135"/>
      <c r="BV278" s="135"/>
      <c r="BW278" s="135"/>
      <c r="BX278" s="135"/>
      <c r="BY278" s="135"/>
      <c r="BZ278" s="135"/>
      <c r="CA278" s="135"/>
      <c r="CB278" s="135"/>
      <c r="CC278" s="135"/>
      <c r="CD278" s="135"/>
      <c r="CE278" s="135"/>
      <c r="CF278" s="135"/>
      <c r="CG278" s="135"/>
      <c r="CH278" s="135"/>
      <c r="CI278" s="135"/>
      <c r="CJ278" s="135"/>
      <c r="CK278" s="135"/>
      <c r="CL278" s="135"/>
      <c r="CM278" s="135"/>
      <c r="CN278" s="135"/>
      <c r="CO278" s="135"/>
      <c r="CP278" s="135"/>
      <c r="CQ278" s="135"/>
      <c r="CR278" s="135"/>
      <c r="CS278" s="135"/>
      <c r="CT278" s="135"/>
      <c r="CU278" s="135"/>
      <c r="CV278" s="135"/>
      <c r="CW278" s="135"/>
      <c r="CX278" s="135"/>
      <c r="CY278" s="135"/>
      <c r="CZ278" s="135"/>
      <c r="DA278" s="135"/>
    </row>
    <row r="279" spans="1:105" s="124" customFormat="1" ht="14.25">
      <c r="A279" s="402" t="s">
        <v>42</v>
      </c>
      <c r="B279" s="402"/>
      <c r="C279" s="402"/>
      <c r="D279" s="402"/>
      <c r="E279" s="402"/>
      <c r="F279" s="402"/>
      <c r="G279" s="402"/>
      <c r="H279" s="400"/>
      <c r="I279" s="400"/>
      <c r="J279" s="400"/>
      <c r="K279" s="400"/>
      <c r="L279" s="400"/>
      <c r="M279" s="400"/>
      <c r="N279" s="400"/>
      <c r="O279" s="400"/>
      <c r="P279" s="400"/>
      <c r="Q279" s="400"/>
      <c r="R279" s="400"/>
      <c r="S279" s="400"/>
      <c r="T279" s="400"/>
      <c r="U279" s="400"/>
      <c r="V279" s="400"/>
      <c r="W279" s="400"/>
      <c r="X279" s="400"/>
      <c r="Y279" s="400"/>
      <c r="Z279" s="400"/>
      <c r="AA279" s="400"/>
      <c r="AB279" s="400"/>
      <c r="AC279" s="400"/>
      <c r="AD279" s="400"/>
      <c r="AE279" s="400"/>
      <c r="AF279" s="400"/>
      <c r="AG279" s="400"/>
      <c r="AH279" s="400"/>
      <c r="AI279" s="400"/>
      <c r="AJ279" s="400"/>
      <c r="AK279" s="400"/>
      <c r="AL279" s="400"/>
      <c r="AM279" s="400"/>
      <c r="AN279" s="400"/>
      <c r="AO279" s="400"/>
      <c r="AP279" s="400"/>
      <c r="AQ279" s="400"/>
      <c r="AR279" s="400"/>
      <c r="AS279" s="400"/>
      <c r="AT279" s="400"/>
      <c r="AU279" s="400"/>
      <c r="AV279" s="400"/>
      <c r="AW279" s="400"/>
      <c r="AX279" s="400"/>
      <c r="AY279" s="400"/>
      <c r="AZ279" s="400"/>
      <c r="BA279" s="400"/>
      <c r="BB279" s="400"/>
      <c r="BC279" s="400"/>
      <c r="BD279" s="403"/>
      <c r="BE279" s="403"/>
      <c r="BF279" s="403"/>
      <c r="BG279" s="403"/>
      <c r="BH279" s="403"/>
      <c r="BI279" s="403"/>
      <c r="BJ279" s="403"/>
      <c r="BK279" s="403"/>
      <c r="BL279" s="403"/>
      <c r="BM279" s="403"/>
      <c r="BN279" s="403"/>
      <c r="BO279" s="403"/>
      <c r="BP279" s="403"/>
      <c r="BQ279" s="403"/>
      <c r="BR279" s="403"/>
      <c r="BS279" s="403"/>
      <c r="BT279" s="401"/>
      <c r="BU279" s="401"/>
      <c r="BV279" s="401"/>
      <c r="BW279" s="401"/>
      <c r="BX279" s="401"/>
      <c r="BY279" s="401"/>
      <c r="BZ279" s="401"/>
      <c r="CA279" s="401"/>
      <c r="CB279" s="401"/>
      <c r="CC279" s="401"/>
      <c r="CD279" s="401"/>
      <c r="CE279" s="401"/>
      <c r="CF279" s="401"/>
      <c r="CG279" s="401"/>
      <c r="CH279" s="401"/>
      <c r="CI279" s="401"/>
      <c r="CJ279" s="404"/>
      <c r="CK279" s="404"/>
      <c r="CL279" s="404"/>
      <c r="CM279" s="404"/>
      <c r="CN279" s="404"/>
      <c r="CO279" s="404"/>
      <c r="CP279" s="404"/>
      <c r="CQ279" s="404"/>
      <c r="CR279" s="404"/>
      <c r="CS279" s="404"/>
      <c r="CT279" s="404"/>
      <c r="CU279" s="404"/>
      <c r="CV279" s="404"/>
      <c r="CW279" s="404"/>
      <c r="CX279" s="404"/>
      <c r="CY279" s="404"/>
      <c r="CZ279" s="404"/>
      <c r="DA279" s="404"/>
    </row>
    <row r="280" spans="1:105" s="124" customFormat="1" ht="14.25">
      <c r="A280" s="402" t="s">
        <v>215</v>
      </c>
      <c r="B280" s="402"/>
      <c r="C280" s="402"/>
      <c r="D280" s="402"/>
      <c r="E280" s="402"/>
      <c r="F280" s="402"/>
      <c r="G280" s="402"/>
      <c r="H280" s="400"/>
      <c r="I280" s="400"/>
      <c r="J280" s="400"/>
      <c r="K280" s="400"/>
      <c r="L280" s="400"/>
      <c r="M280" s="400"/>
      <c r="N280" s="400"/>
      <c r="O280" s="400"/>
      <c r="P280" s="400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  <c r="AJ280" s="400"/>
      <c r="AK280" s="400"/>
      <c r="AL280" s="400"/>
      <c r="AM280" s="400"/>
      <c r="AN280" s="400"/>
      <c r="AO280" s="400"/>
      <c r="AP280" s="400"/>
      <c r="AQ280" s="400"/>
      <c r="AR280" s="400"/>
      <c r="AS280" s="400"/>
      <c r="AT280" s="400"/>
      <c r="AU280" s="400"/>
      <c r="AV280" s="400"/>
      <c r="AW280" s="400"/>
      <c r="AX280" s="400"/>
      <c r="AY280" s="400"/>
      <c r="AZ280" s="400"/>
      <c r="BA280" s="400"/>
      <c r="BB280" s="400"/>
      <c r="BC280" s="400"/>
      <c r="BD280" s="403"/>
      <c r="BE280" s="403"/>
      <c r="BF280" s="403"/>
      <c r="BG280" s="403"/>
      <c r="BH280" s="403"/>
      <c r="BI280" s="403"/>
      <c r="BJ280" s="403"/>
      <c r="BK280" s="403"/>
      <c r="BL280" s="403"/>
      <c r="BM280" s="403"/>
      <c r="BN280" s="403"/>
      <c r="BO280" s="403"/>
      <c r="BP280" s="403"/>
      <c r="BQ280" s="403"/>
      <c r="BR280" s="403"/>
      <c r="BS280" s="403"/>
      <c r="BT280" s="401"/>
      <c r="BU280" s="401"/>
      <c r="BV280" s="401"/>
      <c r="BW280" s="401"/>
      <c r="BX280" s="401"/>
      <c r="BY280" s="401"/>
      <c r="BZ280" s="401"/>
      <c r="CA280" s="401"/>
      <c r="CB280" s="401"/>
      <c r="CC280" s="401"/>
      <c r="CD280" s="401"/>
      <c r="CE280" s="401"/>
      <c r="CF280" s="401"/>
      <c r="CG280" s="401"/>
      <c r="CH280" s="401"/>
      <c r="CI280" s="401"/>
      <c r="CJ280" s="404"/>
      <c r="CK280" s="404"/>
      <c r="CL280" s="404"/>
      <c r="CM280" s="404"/>
      <c r="CN280" s="404"/>
      <c r="CO280" s="404"/>
      <c r="CP280" s="404"/>
      <c r="CQ280" s="404"/>
      <c r="CR280" s="404"/>
      <c r="CS280" s="404"/>
      <c r="CT280" s="404"/>
      <c r="CU280" s="404"/>
      <c r="CV280" s="404"/>
      <c r="CW280" s="404"/>
      <c r="CX280" s="404"/>
      <c r="CY280" s="404"/>
      <c r="CZ280" s="404"/>
      <c r="DA280" s="404"/>
    </row>
    <row r="281" spans="1:105" s="124" customFormat="1" ht="14.25">
      <c r="A281" s="402" t="s">
        <v>348</v>
      </c>
      <c r="B281" s="402"/>
      <c r="C281" s="402"/>
      <c r="D281" s="402"/>
      <c r="E281" s="402"/>
      <c r="F281" s="402"/>
      <c r="G281" s="402"/>
      <c r="H281" s="400"/>
      <c r="I281" s="400"/>
      <c r="J281" s="400"/>
      <c r="K281" s="400"/>
      <c r="L281" s="400"/>
      <c r="M281" s="400"/>
      <c r="N281" s="400"/>
      <c r="O281" s="400"/>
      <c r="P281" s="400"/>
      <c r="Q281" s="400"/>
      <c r="R281" s="400"/>
      <c r="S281" s="400"/>
      <c r="T281" s="400"/>
      <c r="U281" s="400"/>
      <c r="V281" s="400"/>
      <c r="W281" s="400"/>
      <c r="X281" s="400"/>
      <c r="Y281" s="400"/>
      <c r="Z281" s="400"/>
      <c r="AA281" s="400"/>
      <c r="AB281" s="400"/>
      <c r="AC281" s="400"/>
      <c r="AD281" s="400"/>
      <c r="AE281" s="400"/>
      <c r="AF281" s="400"/>
      <c r="AG281" s="400"/>
      <c r="AH281" s="400"/>
      <c r="AI281" s="400"/>
      <c r="AJ281" s="400"/>
      <c r="AK281" s="400"/>
      <c r="AL281" s="400"/>
      <c r="AM281" s="400"/>
      <c r="AN281" s="400"/>
      <c r="AO281" s="400"/>
      <c r="AP281" s="400"/>
      <c r="AQ281" s="400"/>
      <c r="AR281" s="400"/>
      <c r="AS281" s="400"/>
      <c r="AT281" s="400"/>
      <c r="AU281" s="400"/>
      <c r="AV281" s="400"/>
      <c r="AW281" s="400"/>
      <c r="AX281" s="400"/>
      <c r="AY281" s="400"/>
      <c r="AZ281" s="400"/>
      <c r="BA281" s="400"/>
      <c r="BB281" s="400"/>
      <c r="BC281" s="400"/>
      <c r="BD281" s="403"/>
      <c r="BE281" s="403"/>
      <c r="BF281" s="403"/>
      <c r="BG281" s="403"/>
      <c r="BH281" s="403"/>
      <c r="BI281" s="403"/>
      <c r="BJ281" s="403"/>
      <c r="BK281" s="403"/>
      <c r="BL281" s="403"/>
      <c r="BM281" s="403"/>
      <c r="BN281" s="403"/>
      <c r="BO281" s="403"/>
      <c r="BP281" s="403"/>
      <c r="BQ281" s="403"/>
      <c r="BR281" s="403"/>
      <c r="BS281" s="403"/>
      <c r="BT281" s="401"/>
      <c r="BU281" s="401"/>
      <c r="BV281" s="401"/>
      <c r="BW281" s="401"/>
      <c r="BX281" s="401"/>
      <c r="BY281" s="401"/>
      <c r="BZ281" s="401"/>
      <c r="CA281" s="401"/>
      <c r="CB281" s="401"/>
      <c r="CC281" s="401"/>
      <c r="CD281" s="401"/>
      <c r="CE281" s="401"/>
      <c r="CF281" s="401"/>
      <c r="CG281" s="401"/>
      <c r="CH281" s="401"/>
      <c r="CI281" s="401"/>
      <c r="CJ281" s="404">
        <v>0</v>
      </c>
      <c r="CK281" s="404"/>
      <c r="CL281" s="404"/>
      <c r="CM281" s="404"/>
      <c r="CN281" s="404"/>
      <c r="CO281" s="404"/>
      <c r="CP281" s="404"/>
      <c r="CQ281" s="404"/>
      <c r="CR281" s="404"/>
      <c r="CS281" s="404"/>
      <c r="CT281" s="404"/>
      <c r="CU281" s="404"/>
      <c r="CV281" s="404"/>
      <c r="CW281" s="404"/>
      <c r="CX281" s="404"/>
      <c r="CY281" s="404"/>
      <c r="CZ281" s="404"/>
      <c r="DA281" s="404"/>
    </row>
    <row r="282" spans="1:105" s="124" customFormat="1" ht="14.25">
      <c r="A282" s="402"/>
      <c r="B282" s="402"/>
      <c r="C282" s="402"/>
      <c r="D282" s="402"/>
      <c r="E282" s="402"/>
      <c r="F282" s="402"/>
      <c r="G282" s="402"/>
      <c r="H282" s="405" t="s">
        <v>193</v>
      </c>
      <c r="I282" s="405"/>
      <c r="J282" s="405"/>
      <c r="K282" s="405"/>
      <c r="L282" s="405"/>
      <c r="M282" s="405"/>
      <c r="N282" s="405"/>
      <c r="O282" s="405"/>
      <c r="P282" s="405"/>
      <c r="Q282" s="405"/>
      <c r="R282" s="405"/>
      <c r="S282" s="405"/>
      <c r="T282" s="405"/>
      <c r="U282" s="405"/>
      <c r="V282" s="405"/>
      <c r="W282" s="405"/>
      <c r="X282" s="405"/>
      <c r="Y282" s="405"/>
      <c r="Z282" s="405"/>
      <c r="AA282" s="405"/>
      <c r="AB282" s="405"/>
      <c r="AC282" s="405"/>
      <c r="AD282" s="405"/>
      <c r="AE282" s="405"/>
      <c r="AF282" s="405"/>
      <c r="AG282" s="405"/>
      <c r="AH282" s="405"/>
      <c r="AI282" s="405"/>
      <c r="AJ282" s="405"/>
      <c r="AK282" s="405"/>
      <c r="AL282" s="405"/>
      <c r="AM282" s="405"/>
      <c r="AN282" s="405"/>
      <c r="AO282" s="405"/>
      <c r="AP282" s="405"/>
      <c r="AQ282" s="405"/>
      <c r="AR282" s="405"/>
      <c r="AS282" s="405"/>
      <c r="AT282" s="405"/>
      <c r="AU282" s="405"/>
      <c r="AV282" s="405"/>
      <c r="AW282" s="405"/>
      <c r="AX282" s="405"/>
      <c r="AY282" s="405"/>
      <c r="AZ282" s="405"/>
      <c r="BA282" s="405"/>
      <c r="BB282" s="405"/>
      <c r="BC282" s="405"/>
      <c r="BD282" s="402"/>
      <c r="BE282" s="402"/>
      <c r="BF282" s="402"/>
      <c r="BG282" s="402"/>
      <c r="BH282" s="402"/>
      <c r="BI282" s="402"/>
      <c r="BJ282" s="402"/>
      <c r="BK282" s="402"/>
      <c r="BL282" s="402"/>
      <c r="BM282" s="402"/>
      <c r="BN282" s="402"/>
      <c r="BO282" s="402"/>
      <c r="BP282" s="402"/>
      <c r="BQ282" s="402"/>
      <c r="BR282" s="402"/>
      <c r="BS282" s="402"/>
      <c r="BT282" s="406" t="s">
        <v>175</v>
      </c>
      <c r="BU282" s="406"/>
      <c r="BV282" s="406"/>
      <c r="BW282" s="406"/>
      <c r="BX282" s="406"/>
      <c r="BY282" s="406"/>
      <c r="BZ282" s="406"/>
      <c r="CA282" s="406"/>
      <c r="CB282" s="406"/>
      <c r="CC282" s="406"/>
      <c r="CD282" s="406"/>
      <c r="CE282" s="406"/>
      <c r="CF282" s="406"/>
      <c r="CG282" s="406"/>
      <c r="CH282" s="406"/>
      <c r="CI282" s="406"/>
      <c r="CJ282" s="407">
        <f>SUM(CJ279:CJ281)</f>
        <v>0</v>
      </c>
      <c r="CK282" s="407"/>
      <c r="CL282" s="407"/>
      <c r="CM282" s="407"/>
      <c r="CN282" s="407"/>
      <c r="CO282" s="407"/>
      <c r="CP282" s="407"/>
      <c r="CQ282" s="407"/>
      <c r="CR282" s="407"/>
      <c r="CS282" s="407"/>
      <c r="CT282" s="407"/>
      <c r="CU282" s="407"/>
      <c r="CV282" s="407"/>
      <c r="CW282" s="407"/>
      <c r="CX282" s="407"/>
      <c r="CY282" s="407"/>
      <c r="CZ282" s="407"/>
      <c r="DA282" s="407"/>
    </row>
    <row r="283" spans="1:105" s="124" customFormat="1" ht="14.25">
      <c r="A283" s="133"/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</row>
    <row r="284" spans="1:105" s="124" customFormat="1" ht="30" customHeight="1">
      <c r="A284" s="408" t="s">
        <v>361</v>
      </c>
      <c r="B284" s="408"/>
      <c r="C284" s="408"/>
      <c r="D284" s="408"/>
      <c r="E284" s="408"/>
      <c r="F284" s="408"/>
      <c r="G284" s="408"/>
      <c r="H284" s="408"/>
      <c r="I284" s="408"/>
      <c r="J284" s="408"/>
      <c r="K284" s="408"/>
      <c r="L284" s="408"/>
      <c r="M284" s="408"/>
      <c r="N284" s="408"/>
      <c r="O284" s="408"/>
      <c r="P284" s="408"/>
      <c r="Q284" s="408"/>
      <c r="R284" s="408"/>
      <c r="S284" s="408"/>
      <c r="T284" s="408"/>
      <c r="U284" s="408"/>
      <c r="V284" s="408"/>
      <c r="W284" s="408"/>
      <c r="X284" s="408"/>
      <c r="Y284" s="408"/>
      <c r="Z284" s="408"/>
      <c r="AA284" s="408"/>
      <c r="AB284" s="408"/>
      <c r="AC284" s="408"/>
      <c r="AD284" s="408"/>
      <c r="AE284" s="408"/>
      <c r="AF284" s="408"/>
      <c r="AG284" s="408"/>
      <c r="AH284" s="408"/>
      <c r="AI284" s="408"/>
      <c r="AJ284" s="408"/>
      <c r="AK284" s="408"/>
      <c r="AL284" s="408"/>
      <c r="AM284" s="408"/>
      <c r="AN284" s="408"/>
      <c r="AO284" s="408"/>
      <c r="AP284" s="408"/>
      <c r="AQ284" s="408"/>
      <c r="AR284" s="408"/>
      <c r="AS284" s="408"/>
      <c r="AT284" s="408"/>
      <c r="AU284" s="408"/>
      <c r="AV284" s="408"/>
      <c r="AW284" s="408"/>
      <c r="AX284" s="408"/>
      <c r="AY284" s="408"/>
      <c r="AZ284" s="408"/>
      <c r="BA284" s="408"/>
      <c r="BB284" s="408"/>
      <c r="BC284" s="408"/>
      <c r="BD284" s="408"/>
      <c r="BE284" s="408"/>
      <c r="BF284" s="408"/>
      <c r="BG284" s="408"/>
      <c r="BH284" s="408"/>
      <c r="BI284" s="408"/>
      <c r="BJ284" s="408"/>
      <c r="BK284" s="408"/>
      <c r="BL284" s="408"/>
      <c r="BM284" s="408"/>
      <c r="BN284" s="408"/>
      <c r="BO284" s="408"/>
      <c r="BP284" s="408"/>
      <c r="BQ284" s="408"/>
      <c r="BR284" s="408"/>
      <c r="BS284" s="408"/>
      <c r="BT284" s="408"/>
      <c r="BU284" s="408"/>
      <c r="BV284" s="408"/>
      <c r="BW284" s="408"/>
      <c r="BX284" s="408"/>
      <c r="BY284" s="408"/>
      <c r="BZ284" s="408"/>
      <c r="CA284" s="408"/>
      <c r="CB284" s="408"/>
      <c r="CC284" s="408"/>
      <c r="CD284" s="408"/>
      <c r="CE284" s="408"/>
      <c r="CF284" s="408"/>
      <c r="CG284" s="408"/>
      <c r="CH284" s="408"/>
      <c r="CI284" s="408"/>
      <c r="CJ284" s="408"/>
      <c r="CK284" s="408"/>
      <c r="CL284" s="408"/>
      <c r="CM284" s="408"/>
      <c r="CN284" s="408"/>
      <c r="CO284" s="408"/>
      <c r="CP284" s="408"/>
      <c r="CQ284" s="408"/>
      <c r="CR284" s="408"/>
      <c r="CS284" s="408"/>
      <c r="CT284" s="408"/>
      <c r="CU284" s="408"/>
      <c r="CV284" s="408"/>
      <c r="CW284" s="408"/>
      <c r="CX284" s="408"/>
      <c r="CY284" s="408"/>
      <c r="CZ284" s="408"/>
      <c r="DA284" s="408"/>
    </row>
    <row r="285" spans="1:105" s="124" customFormat="1" ht="14.25">
      <c r="A285" s="133"/>
      <c r="B285" s="133"/>
      <c r="C285" s="133"/>
      <c r="D285" s="133"/>
      <c r="E285" s="133"/>
      <c r="F285" s="133"/>
      <c r="G285" s="133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  <c r="CA285" s="135"/>
      <c r="CB285" s="135"/>
      <c r="CC285" s="135"/>
      <c r="CD285" s="135"/>
      <c r="CE285" s="135"/>
      <c r="CF285" s="135"/>
      <c r="CG285" s="135"/>
      <c r="CH285" s="135"/>
      <c r="CI285" s="135"/>
      <c r="CJ285" s="135"/>
      <c r="CK285" s="135"/>
      <c r="CL285" s="135"/>
      <c r="CM285" s="135"/>
      <c r="CN285" s="135"/>
      <c r="CO285" s="135"/>
      <c r="CP285" s="135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</row>
    <row r="286" spans="1:105" s="124" customFormat="1" ht="14.25">
      <c r="A286" s="402" t="s">
        <v>42</v>
      </c>
      <c r="B286" s="402"/>
      <c r="C286" s="402"/>
      <c r="D286" s="402"/>
      <c r="E286" s="402"/>
      <c r="F286" s="402"/>
      <c r="G286" s="402"/>
      <c r="H286" s="403"/>
      <c r="I286" s="403"/>
      <c r="J286" s="403"/>
      <c r="K286" s="403"/>
      <c r="L286" s="403"/>
      <c r="M286" s="403"/>
      <c r="N286" s="403"/>
      <c r="O286" s="403"/>
      <c r="P286" s="403"/>
      <c r="Q286" s="403"/>
      <c r="R286" s="403"/>
      <c r="S286" s="403"/>
      <c r="T286" s="403"/>
      <c r="U286" s="403"/>
      <c r="V286" s="403"/>
      <c r="W286" s="403"/>
      <c r="X286" s="403"/>
      <c r="Y286" s="403"/>
      <c r="Z286" s="403"/>
      <c r="AA286" s="403"/>
      <c r="AB286" s="403"/>
      <c r="AC286" s="403"/>
      <c r="AD286" s="403"/>
      <c r="AE286" s="403"/>
      <c r="AF286" s="403"/>
      <c r="AG286" s="403"/>
      <c r="AH286" s="403"/>
      <c r="AI286" s="403"/>
      <c r="AJ286" s="403"/>
      <c r="AK286" s="403"/>
      <c r="AL286" s="403"/>
      <c r="AM286" s="403"/>
      <c r="AN286" s="403"/>
      <c r="AO286" s="403"/>
      <c r="AP286" s="403"/>
      <c r="AQ286" s="403"/>
      <c r="AR286" s="403"/>
      <c r="AS286" s="403"/>
      <c r="AT286" s="403"/>
      <c r="AU286" s="403"/>
      <c r="AV286" s="403"/>
      <c r="AW286" s="403"/>
      <c r="AX286" s="403"/>
      <c r="AY286" s="403"/>
      <c r="AZ286" s="403"/>
      <c r="BA286" s="403"/>
      <c r="BB286" s="403"/>
      <c r="BC286" s="403"/>
      <c r="BD286" s="403"/>
      <c r="BE286" s="403"/>
      <c r="BF286" s="403"/>
      <c r="BG286" s="403"/>
      <c r="BH286" s="403"/>
      <c r="BI286" s="403"/>
      <c r="BJ286" s="403"/>
      <c r="BK286" s="403"/>
      <c r="BL286" s="403"/>
      <c r="BM286" s="403"/>
      <c r="BN286" s="403"/>
      <c r="BO286" s="403"/>
      <c r="BP286" s="403"/>
      <c r="BQ286" s="403"/>
      <c r="BR286" s="403"/>
      <c r="BS286" s="403"/>
      <c r="BT286" s="401"/>
      <c r="BU286" s="401"/>
      <c r="BV286" s="401"/>
      <c r="BW286" s="401"/>
      <c r="BX286" s="401"/>
      <c r="BY286" s="401"/>
      <c r="BZ286" s="401"/>
      <c r="CA286" s="401"/>
      <c r="CB286" s="401"/>
      <c r="CC286" s="401"/>
      <c r="CD286" s="401"/>
      <c r="CE286" s="401"/>
      <c r="CF286" s="401"/>
      <c r="CG286" s="401"/>
      <c r="CH286" s="401"/>
      <c r="CI286" s="401"/>
      <c r="CJ286" s="404"/>
      <c r="CK286" s="404"/>
      <c r="CL286" s="404"/>
      <c r="CM286" s="404"/>
      <c r="CN286" s="404"/>
      <c r="CO286" s="404"/>
      <c r="CP286" s="404"/>
      <c r="CQ286" s="404"/>
      <c r="CR286" s="404"/>
      <c r="CS286" s="404"/>
      <c r="CT286" s="404"/>
      <c r="CU286" s="404"/>
      <c r="CV286" s="404"/>
      <c r="CW286" s="404"/>
      <c r="CX286" s="404"/>
      <c r="CY286" s="404"/>
      <c r="CZ286" s="404"/>
      <c r="DA286" s="404"/>
    </row>
    <row r="287" spans="1:105" s="124" customFormat="1" ht="14.25">
      <c r="A287" s="402" t="s">
        <v>348</v>
      </c>
      <c r="B287" s="402"/>
      <c r="C287" s="402"/>
      <c r="D287" s="402"/>
      <c r="E287" s="402"/>
      <c r="F287" s="402"/>
      <c r="G287" s="402"/>
      <c r="H287" s="403"/>
      <c r="I287" s="403"/>
      <c r="J287" s="403"/>
      <c r="K287" s="403"/>
      <c r="L287" s="403"/>
      <c r="M287" s="403"/>
      <c r="N287" s="403"/>
      <c r="O287" s="403"/>
      <c r="P287" s="403"/>
      <c r="Q287" s="403"/>
      <c r="R287" s="403"/>
      <c r="S287" s="403"/>
      <c r="T287" s="403"/>
      <c r="U287" s="403"/>
      <c r="V287" s="403"/>
      <c r="W287" s="403"/>
      <c r="X287" s="403"/>
      <c r="Y287" s="403"/>
      <c r="Z287" s="403"/>
      <c r="AA287" s="403"/>
      <c r="AB287" s="403"/>
      <c r="AC287" s="403"/>
      <c r="AD287" s="403"/>
      <c r="AE287" s="403"/>
      <c r="AF287" s="403"/>
      <c r="AG287" s="403"/>
      <c r="AH287" s="403"/>
      <c r="AI287" s="403"/>
      <c r="AJ287" s="403"/>
      <c r="AK287" s="403"/>
      <c r="AL287" s="403"/>
      <c r="AM287" s="403"/>
      <c r="AN287" s="403"/>
      <c r="AO287" s="403"/>
      <c r="AP287" s="403"/>
      <c r="AQ287" s="403"/>
      <c r="AR287" s="403"/>
      <c r="AS287" s="403"/>
      <c r="AT287" s="403"/>
      <c r="AU287" s="403"/>
      <c r="AV287" s="403"/>
      <c r="AW287" s="403"/>
      <c r="AX287" s="403"/>
      <c r="AY287" s="403"/>
      <c r="AZ287" s="403"/>
      <c r="BA287" s="403"/>
      <c r="BB287" s="403"/>
      <c r="BC287" s="403"/>
      <c r="BD287" s="403"/>
      <c r="BE287" s="403"/>
      <c r="BF287" s="403"/>
      <c r="BG287" s="403"/>
      <c r="BH287" s="403"/>
      <c r="BI287" s="403"/>
      <c r="BJ287" s="403"/>
      <c r="BK287" s="403"/>
      <c r="BL287" s="403"/>
      <c r="BM287" s="403"/>
      <c r="BN287" s="403"/>
      <c r="BO287" s="403"/>
      <c r="BP287" s="403"/>
      <c r="BQ287" s="403"/>
      <c r="BR287" s="403"/>
      <c r="BS287" s="403"/>
      <c r="BT287" s="401"/>
      <c r="BU287" s="401"/>
      <c r="BV287" s="401"/>
      <c r="BW287" s="401"/>
      <c r="BX287" s="401"/>
      <c r="BY287" s="401"/>
      <c r="BZ287" s="401"/>
      <c r="CA287" s="401"/>
      <c r="CB287" s="401"/>
      <c r="CC287" s="401"/>
      <c r="CD287" s="401"/>
      <c r="CE287" s="401"/>
      <c r="CF287" s="401"/>
      <c r="CG287" s="401"/>
      <c r="CH287" s="401"/>
      <c r="CI287" s="401"/>
      <c r="CJ287" s="404"/>
      <c r="CK287" s="404"/>
      <c r="CL287" s="404"/>
      <c r="CM287" s="404"/>
      <c r="CN287" s="404"/>
      <c r="CO287" s="404"/>
      <c r="CP287" s="404"/>
      <c r="CQ287" s="404"/>
      <c r="CR287" s="404"/>
      <c r="CS287" s="404"/>
      <c r="CT287" s="404"/>
      <c r="CU287" s="404"/>
      <c r="CV287" s="404"/>
      <c r="CW287" s="404"/>
      <c r="CX287" s="404"/>
      <c r="CY287" s="404"/>
      <c r="CZ287" s="404"/>
      <c r="DA287" s="404"/>
    </row>
    <row r="288" spans="1:105" s="124" customFormat="1" ht="14.25">
      <c r="A288" s="402"/>
      <c r="B288" s="402"/>
      <c r="C288" s="402"/>
      <c r="D288" s="402"/>
      <c r="E288" s="402"/>
      <c r="F288" s="402"/>
      <c r="G288" s="402"/>
      <c r="H288" s="414" t="s">
        <v>193</v>
      </c>
      <c r="I288" s="415"/>
      <c r="J288" s="415"/>
      <c r="K288" s="415"/>
      <c r="L288" s="415"/>
      <c r="M288" s="415"/>
      <c r="N288" s="415"/>
      <c r="O288" s="415"/>
      <c r="P288" s="415"/>
      <c r="Q288" s="415"/>
      <c r="R288" s="415"/>
      <c r="S288" s="415"/>
      <c r="T288" s="415"/>
      <c r="U288" s="415"/>
      <c r="V288" s="415"/>
      <c r="W288" s="415"/>
      <c r="X288" s="415"/>
      <c r="Y288" s="415"/>
      <c r="Z288" s="415"/>
      <c r="AA288" s="415"/>
      <c r="AB288" s="415"/>
      <c r="AC288" s="415"/>
      <c r="AD288" s="415"/>
      <c r="AE288" s="415"/>
      <c r="AF288" s="415"/>
      <c r="AG288" s="415"/>
      <c r="AH288" s="415"/>
      <c r="AI288" s="415"/>
      <c r="AJ288" s="415"/>
      <c r="AK288" s="415"/>
      <c r="AL288" s="415"/>
      <c r="AM288" s="415"/>
      <c r="AN288" s="415"/>
      <c r="AO288" s="415"/>
      <c r="AP288" s="415"/>
      <c r="AQ288" s="415"/>
      <c r="AR288" s="415"/>
      <c r="AS288" s="415"/>
      <c r="AT288" s="415"/>
      <c r="AU288" s="415"/>
      <c r="AV288" s="415"/>
      <c r="AW288" s="415"/>
      <c r="AX288" s="415"/>
      <c r="AY288" s="415"/>
      <c r="AZ288" s="415"/>
      <c r="BA288" s="415"/>
      <c r="BB288" s="415"/>
      <c r="BC288" s="416"/>
      <c r="BD288" s="403"/>
      <c r="BE288" s="403"/>
      <c r="BF288" s="403"/>
      <c r="BG288" s="403"/>
      <c r="BH288" s="403"/>
      <c r="BI288" s="403"/>
      <c r="BJ288" s="403"/>
      <c r="BK288" s="403"/>
      <c r="BL288" s="403"/>
      <c r="BM288" s="403"/>
      <c r="BN288" s="403"/>
      <c r="BO288" s="403"/>
      <c r="BP288" s="403"/>
      <c r="BQ288" s="403"/>
      <c r="BR288" s="403"/>
      <c r="BS288" s="403"/>
      <c r="BT288" s="406" t="s">
        <v>175</v>
      </c>
      <c r="BU288" s="406"/>
      <c r="BV288" s="406"/>
      <c r="BW288" s="406"/>
      <c r="BX288" s="406"/>
      <c r="BY288" s="406"/>
      <c r="BZ288" s="406"/>
      <c r="CA288" s="406"/>
      <c r="CB288" s="406"/>
      <c r="CC288" s="406"/>
      <c r="CD288" s="406"/>
      <c r="CE288" s="406"/>
      <c r="CF288" s="406"/>
      <c r="CG288" s="406"/>
      <c r="CH288" s="406"/>
      <c r="CI288" s="406"/>
      <c r="CJ288" s="407">
        <f>SUM(CJ286:CJ287)</f>
        <v>0</v>
      </c>
      <c r="CK288" s="407"/>
      <c r="CL288" s="407"/>
      <c r="CM288" s="407"/>
      <c r="CN288" s="407"/>
      <c r="CO288" s="407"/>
      <c r="CP288" s="407"/>
      <c r="CQ288" s="407"/>
      <c r="CR288" s="407"/>
      <c r="CS288" s="407"/>
      <c r="CT288" s="407"/>
      <c r="CU288" s="407"/>
      <c r="CV288" s="407"/>
      <c r="CW288" s="407"/>
      <c r="CX288" s="407"/>
      <c r="CY288" s="407"/>
      <c r="CZ288" s="407"/>
      <c r="DA288" s="407"/>
    </row>
    <row r="289" spans="1:105" s="124" customFormat="1" ht="14.25">
      <c r="A289" s="133"/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</row>
    <row r="290" spans="1:105" s="124" customFormat="1" ht="30" customHeight="1">
      <c r="A290" s="408" t="s">
        <v>362</v>
      </c>
      <c r="B290" s="408"/>
      <c r="C290" s="408"/>
      <c r="D290" s="408"/>
      <c r="E290" s="408"/>
      <c r="F290" s="408"/>
      <c r="G290" s="408"/>
      <c r="H290" s="408"/>
      <c r="I290" s="408"/>
      <c r="J290" s="408"/>
      <c r="K290" s="408"/>
      <c r="L290" s="408"/>
      <c r="M290" s="408"/>
      <c r="N290" s="408"/>
      <c r="O290" s="408"/>
      <c r="P290" s="408"/>
      <c r="Q290" s="408"/>
      <c r="R290" s="408"/>
      <c r="S290" s="408"/>
      <c r="T290" s="408"/>
      <c r="U290" s="408"/>
      <c r="V290" s="408"/>
      <c r="W290" s="408"/>
      <c r="X290" s="408"/>
      <c r="Y290" s="408"/>
      <c r="Z290" s="408"/>
      <c r="AA290" s="408"/>
      <c r="AB290" s="408"/>
      <c r="AC290" s="408"/>
      <c r="AD290" s="408"/>
      <c r="AE290" s="408"/>
      <c r="AF290" s="408"/>
      <c r="AG290" s="408"/>
      <c r="AH290" s="408"/>
      <c r="AI290" s="408"/>
      <c r="AJ290" s="408"/>
      <c r="AK290" s="408"/>
      <c r="AL290" s="408"/>
      <c r="AM290" s="408"/>
      <c r="AN290" s="408"/>
      <c r="AO290" s="408"/>
      <c r="AP290" s="408"/>
      <c r="AQ290" s="408"/>
      <c r="AR290" s="408"/>
      <c r="AS290" s="408"/>
      <c r="AT290" s="408"/>
      <c r="AU290" s="408"/>
      <c r="AV290" s="408"/>
      <c r="AW290" s="408"/>
      <c r="AX290" s="408"/>
      <c r="AY290" s="408"/>
      <c r="AZ290" s="408"/>
      <c r="BA290" s="408"/>
      <c r="BB290" s="408"/>
      <c r="BC290" s="408"/>
      <c r="BD290" s="408"/>
      <c r="BE290" s="408"/>
      <c r="BF290" s="408"/>
      <c r="BG290" s="408"/>
      <c r="BH290" s="408"/>
      <c r="BI290" s="408"/>
      <c r="BJ290" s="408"/>
      <c r="BK290" s="408"/>
      <c r="BL290" s="408"/>
      <c r="BM290" s="408"/>
      <c r="BN290" s="408"/>
      <c r="BO290" s="408"/>
      <c r="BP290" s="408"/>
      <c r="BQ290" s="408"/>
      <c r="BR290" s="408"/>
      <c r="BS290" s="408"/>
      <c r="BT290" s="408"/>
      <c r="BU290" s="408"/>
      <c r="BV290" s="408"/>
      <c r="BW290" s="408"/>
      <c r="BX290" s="408"/>
      <c r="BY290" s="408"/>
      <c r="BZ290" s="408"/>
      <c r="CA290" s="408"/>
      <c r="CB290" s="408"/>
      <c r="CC290" s="408"/>
      <c r="CD290" s="408"/>
      <c r="CE290" s="408"/>
      <c r="CF290" s="408"/>
      <c r="CG290" s="408"/>
      <c r="CH290" s="408"/>
      <c r="CI290" s="408"/>
      <c r="CJ290" s="408"/>
      <c r="CK290" s="408"/>
      <c r="CL290" s="408"/>
      <c r="CM290" s="408"/>
      <c r="CN290" s="408"/>
      <c r="CO290" s="408"/>
      <c r="CP290" s="408"/>
      <c r="CQ290" s="408"/>
      <c r="CR290" s="408"/>
      <c r="CS290" s="408"/>
      <c r="CT290" s="408"/>
      <c r="CU290" s="408"/>
      <c r="CV290" s="408"/>
      <c r="CW290" s="408"/>
      <c r="CX290" s="408"/>
      <c r="CY290" s="408"/>
      <c r="CZ290" s="408"/>
      <c r="DA290" s="408"/>
    </row>
    <row r="291" spans="1:105" s="124" customFormat="1" ht="14.25">
      <c r="A291" s="133"/>
      <c r="B291" s="133"/>
      <c r="C291" s="133"/>
      <c r="D291" s="133"/>
      <c r="E291" s="133"/>
      <c r="F291" s="133"/>
      <c r="G291" s="133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</row>
    <row r="292" spans="1:105" s="124" customFormat="1" ht="14.25">
      <c r="A292" s="402" t="s">
        <v>42</v>
      </c>
      <c r="B292" s="402"/>
      <c r="C292" s="402"/>
      <c r="D292" s="402"/>
      <c r="E292" s="402"/>
      <c r="F292" s="402"/>
      <c r="G292" s="402"/>
      <c r="H292" s="403"/>
      <c r="I292" s="403"/>
      <c r="J292" s="403"/>
      <c r="K292" s="403"/>
      <c r="L292" s="403"/>
      <c r="M292" s="403"/>
      <c r="N292" s="403"/>
      <c r="O292" s="403"/>
      <c r="P292" s="403"/>
      <c r="Q292" s="403"/>
      <c r="R292" s="403"/>
      <c r="S292" s="403"/>
      <c r="T292" s="403"/>
      <c r="U292" s="403"/>
      <c r="V292" s="403"/>
      <c r="W292" s="403"/>
      <c r="X292" s="403"/>
      <c r="Y292" s="403"/>
      <c r="Z292" s="403"/>
      <c r="AA292" s="403"/>
      <c r="AB292" s="403"/>
      <c r="AC292" s="403"/>
      <c r="AD292" s="403"/>
      <c r="AE292" s="403"/>
      <c r="AF292" s="403"/>
      <c r="AG292" s="403"/>
      <c r="AH292" s="403"/>
      <c r="AI292" s="403"/>
      <c r="AJ292" s="403"/>
      <c r="AK292" s="403"/>
      <c r="AL292" s="403"/>
      <c r="AM292" s="403"/>
      <c r="AN292" s="403"/>
      <c r="AO292" s="403"/>
      <c r="AP292" s="403"/>
      <c r="AQ292" s="403"/>
      <c r="AR292" s="403"/>
      <c r="AS292" s="403"/>
      <c r="AT292" s="403"/>
      <c r="AU292" s="403"/>
      <c r="AV292" s="403"/>
      <c r="AW292" s="403"/>
      <c r="AX292" s="403"/>
      <c r="AY292" s="403"/>
      <c r="AZ292" s="403"/>
      <c r="BA292" s="403"/>
      <c r="BB292" s="403"/>
      <c r="BC292" s="403"/>
      <c r="BD292" s="403"/>
      <c r="BE292" s="403"/>
      <c r="BF292" s="403"/>
      <c r="BG292" s="403"/>
      <c r="BH292" s="403"/>
      <c r="BI292" s="403"/>
      <c r="BJ292" s="403"/>
      <c r="BK292" s="403"/>
      <c r="BL292" s="403"/>
      <c r="BM292" s="403"/>
      <c r="BN292" s="403"/>
      <c r="BO292" s="403"/>
      <c r="BP292" s="403"/>
      <c r="BQ292" s="403"/>
      <c r="BR292" s="403"/>
      <c r="BS292" s="403"/>
      <c r="BT292" s="401"/>
      <c r="BU292" s="401"/>
      <c r="BV292" s="401"/>
      <c r="BW292" s="401"/>
      <c r="BX292" s="401"/>
      <c r="BY292" s="401"/>
      <c r="BZ292" s="401"/>
      <c r="CA292" s="401"/>
      <c r="CB292" s="401"/>
      <c r="CC292" s="401"/>
      <c r="CD292" s="401"/>
      <c r="CE292" s="401"/>
      <c r="CF292" s="401"/>
      <c r="CG292" s="401"/>
      <c r="CH292" s="401"/>
      <c r="CI292" s="401"/>
      <c r="CJ292" s="404"/>
      <c r="CK292" s="404"/>
      <c r="CL292" s="404"/>
      <c r="CM292" s="404"/>
      <c r="CN292" s="404"/>
      <c r="CO292" s="404"/>
      <c r="CP292" s="404"/>
      <c r="CQ292" s="404"/>
      <c r="CR292" s="404"/>
      <c r="CS292" s="404"/>
      <c r="CT292" s="404"/>
      <c r="CU292" s="404"/>
      <c r="CV292" s="404"/>
      <c r="CW292" s="404"/>
      <c r="CX292" s="404"/>
      <c r="CY292" s="404"/>
      <c r="CZ292" s="404"/>
      <c r="DA292" s="404"/>
    </row>
    <row r="293" spans="1:105" s="124" customFormat="1" ht="14.25">
      <c r="A293" s="402" t="s">
        <v>348</v>
      </c>
      <c r="B293" s="402"/>
      <c r="C293" s="402"/>
      <c r="D293" s="402"/>
      <c r="E293" s="402"/>
      <c r="F293" s="402"/>
      <c r="G293" s="402"/>
      <c r="H293" s="403"/>
      <c r="I293" s="403"/>
      <c r="J293" s="403"/>
      <c r="K293" s="403"/>
      <c r="L293" s="403"/>
      <c r="M293" s="403"/>
      <c r="N293" s="403"/>
      <c r="O293" s="403"/>
      <c r="P293" s="403"/>
      <c r="Q293" s="403"/>
      <c r="R293" s="403"/>
      <c r="S293" s="403"/>
      <c r="T293" s="403"/>
      <c r="U293" s="403"/>
      <c r="V293" s="403"/>
      <c r="W293" s="403"/>
      <c r="X293" s="403"/>
      <c r="Y293" s="403"/>
      <c r="Z293" s="403"/>
      <c r="AA293" s="403"/>
      <c r="AB293" s="403"/>
      <c r="AC293" s="403"/>
      <c r="AD293" s="403"/>
      <c r="AE293" s="403"/>
      <c r="AF293" s="403"/>
      <c r="AG293" s="403"/>
      <c r="AH293" s="403"/>
      <c r="AI293" s="403"/>
      <c r="AJ293" s="403"/>
      <c r="AK293" s="403"/>
      <c r="AL293" s="403"/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403"/>
      <c r="AZ293" s="403"/>
      <c r="BA293" s="403"/>
      <c r="BB293" s="403"/>
      <c r="BC293" s="403"/>
      <c r="BD293" s="403"/>
      <c r="BE293" s="403"/>
      <c r="BF293" s="403"/>
      <c r="BG293" s="403"/>
      <c r="BH293" s="403"/>
      <c r="BI293" s="403"/>
      <c r="BJ293" s="403"/>
      <c r="BK293" s="403"/>
      <c r="BL293" s="403"/>
      <c r="BM293" s="403"/>
      <c r="BN293" s="403"/>
      <c r="BO293" s="403"/>
      <c r="BP293" s="403"/>
      <c r="BQ293" s="403"/>
      <c r="BR293" s="403"/>
      <c r="BS293" s="403"/>
      <c r="BT293" s="401"/>
      <c r="BU293" s="401"/>
      <c r="BV293" s="401"/>
      <c r="BW293" s="401"/>
      <c r="BX293" s="401"/>
      <c r="BY293" s="401"/>
      <c r="BZ293" s="401"/>
      <c r="CA293" s="401"/>
      <c r="CB293" s="401"/>
      <c r="CC293" s="401"/>
      <c r="CD293" s="401"/>
      <c r="CE293" s="401"/>
      <c r="CF293" s="401"/>
      <c r="CG293" s="401"/>
      <c r="CH293" s="401"/>
      <c r="CI293" s="401"/>
      <c r="CJ293" s="404"/>
      <c r="CK293" s="404"/>
      <c r="CL293" s="404"/>
      <c r="CM293" s="404"/>
      <c r="CN293" s="404"/>
      <c r="CO293" s="404"/>
      <c r="CP293" s="404"/>
      <c r="CQ293" s="404"/>
      <c r="CR293" s="404"/>
      <c r="CS293" s="404"/>
      <c r="CT293" s="404"/>
      <c r="CU293" s="404"/>
      <c r="CV293" s="404"/>
      <c r="CW293" s="404"/>
      <c r="CX293" s="404"/>
      <c r="CY293" s="404"/>
      <c r="CZ293" s="404"/>
      <c r="DA293" s="404"/>
    </row>
    <row r="294" spans="1:105" s="124" customFormat="1" ht="14.25">
      <c r="A294" s="402"/>
      <c r="B294" s="402"/>
      <c r="C294" s="402"/>
      <c r="D294" s="402"/>
      <c r="E294" s="402"/>
      <c r="F294" s="402"/>
      <c r="G294" s="402"/>
      <c r="H294" s="405" t="s">
        <v>193</v>
      </c>
      <c r="I294" s="405"/>
      <c r="J294" s="405"/>
      <c r="K294" s="405"/>
      <c r="L294" s="405"/>
      <c r="M294" s="405"/>
      <c r="N294" s="405"/>
      <c r="O294" s="405"/>
      <c r="P294" s="405"/>
      <c r="Q294" s="405"/>
      <c r="R294" s="405"/>
      <c r="S294" s="405"/>
      <c r="T294" s="405"/>
      <c r="U294" s="405"/>
      <c r="V294" s="405"/>
      <c r="W294" s="405"/>
      <c r="X294" s="405"/>
      <c r="Y294" s="405"/>
      <c r="Z294" s="405"/>
      <c r="AA294" s="405"/>
      <c r="AB294" s="405"/>
      <c r="AC294" s="405"/>
      <c r="AD294" s="405"/>
      <c r="AE294" s="405"/>
      <c r="AF294" s="405"/>
      <c r="AG294" s="405"/>
      <c r="AH294" s="405"/>
      <c r="AI294" s="405"/>
      <c r="AJ294" s="405"/>
      <c r="AK294" s="405"/>
      <c r="AL294" s="405"/>
      <c r="AM294" s="405"/>
      <c r="AN294" s="405"/>
      <c r="AO294" s="405"/>
      <c r="AP294" s="405"/>
      <c r="AQ294" s="405"/>
      <c r="AR294" s="405"/>
      <c r="AS294" s="405"/>
      <c r="AT294" s="405"/>
      <c r="AU294" s="405"/>
      <c r="AV294" s="405"/>
      <c r="AW294" s="405"/>
      <c r="AX294" s="405"/>
      <c r="AY294" s="405"/>
      <c r="AZ294" s="405"/>
      <c r="BA294" s="405"/>
      <c r="BB294" s="405"/>
      <c r="BC294" s="405"/>
      <c r="BD294" s="412"/>
      <c r="BE294" s="412"/>
      <c r="BF294" s="412"/>
      <c r="BG294" s="412"/>
      <c r="BH294" s="412"/>
      <c r="BI294" s="412"/>
      <c r="BJ294" s="412"/>
      <c r="BK294" s="412"/>
      <c r="BL294" s="412"/>
      <c r="BM294" s="412"/>
      <c r="BN294" s="412"/>
      <c r="BO294" s="412"/>
      <c r="BP294" s="412"/>
      <c r="BQ294" s="412"/>
      <c r="BR294" s="412"/>
      <c r="BS294" s="413"/>
      <c r="BT294" s="406" t="s">
        <v>175</v>
      </c>
      <c r="BU294" s="406"/>
      <c r="BV294" s="406"/>
      <c r="BW294" s="406"/>
      <c r="BX294" s="406"/>
      <c r="BY294" s="406"/>
      <c r="BZ294" s="406"/>
      <c r="CA294" s="406"/>
      <c r="CB294" s="406"/>
      <c r="CC294" s="406"/>
      <c r="CD294" s="406"/>
      <c r="CE294" s="406"/>
      <c r="CF294" s="406"/>
      <c r="CG294" s="406"/>
      <c r="CH294" s="406"/>
      <c r="CI294" s="406"/>
      <c r="CJ294" s="407">
        <f>SUM(CJ292:CJ293)</f>
        <v>0</v>
      </c>
      <c r="CK294" s="407"/>
      <c r="CL294" s="407"/>
      <c r="CM294" s="407"/>
      <c r="CN294" s="407"/>
      <c r="CO294" s="407"/>
      <c r="CP294" s="407"/>
      <c r="CQ294" s="407"/>
      <c r="CR294" s="407"/>
      <c r="CS294" s="407"/>
      <c r="CT294" s="407"/>
      <c r="CU294" s="407"/>
      <c r="CV294" s="407"/>
      <c r="CW294" s="407"/>
      <c r="CX294" s="407"/>
      <c r="CY294" s="407"/>
      <c r="CZ294" s="407"/>
      <c r="DA294" s="407"/>
    </row>
    <row r="295" spans="1:105" s="124" customFormat="1" ht="14.25">
      <c r="A295" s="133"/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</row>
    <row r="296" spans="1:105" s="124" customFormat="1" ht="30.75" customHeight="1">
      <c r="A296" s="408" t="s">
        <v>363</v>
      </c>
      <c r="B296" s="408"/>
      <c r="C296" s="408"/>
      <c r="D296" s="408"/>
      <c r="E296" s="408"/>
      <c r="F296" s="408"/>
      <c r="G296" s="408"/>
      <c r="H296" s="408"/>
      <c r="I296" s="408"/>
      <c r="J296" s="408"/>
      <c r="K296" s="408"/>
      <c r="L296" s="408"/>
      <c r="M296" s="408"/>
      <c r="N296" s="408"/>
      <c r="O296" s="408"/>
      <c r="P296" s="408"/>
      <c r="Q296" s="408"/>
      <c r="R296" s="408"/>
      <c r="S296" s="408"/>
      <c r="T296" s="408"/>
      <c r="U296" s="408"/>
      <c r="V296" s="408"/>
      <c r="W296" s="408"/>
      <c r="X296" s="408"/>
      <c r="Y296" s="408"/>
      <c r="Z296" s="408"/>
      <c r="AA296" s="408"/>
      <c r="AB296" s="408"/>
      <c r="AC296" s="408"/>
      <c r="AD296" s="408"/>
      <c r="AE296" s="408"/>
      <c r="AF296" s="408"/>
      <c r="AG296" s="408"/>
      <c r="AH296" s="408"/>
      <c r="AI296" s="408"/>
      <c r="AJ296" s="408"/>
      <c r="AK296" s="408"/>
      <c r="AL296" s="408"/>
      <c r="AM296" s="408"/>
      <c r="AN296" s="408"/>
      <c r="AO296" s="408"/>
      <c r="AP296" s="408"/>
      <c r="AQ296" s="408"/>
      <c r="AR296" s="408"/>
      <c r="AS296" s="408"/>
      <c r="AT296" s="408"/>
      <c r="AU296" s="408"/>
      <c r="AV296" s="408"/>
      <c r="AW296" s="408"/>
      <c r="AX296" s="408"/>
      <c r="AY296" s="408"/>
      <c r="AZ296" s="408"/>
      <c r="BA296" s="408"/>
      <c r="BB296" s="408"/>
      <c r="BC296" s="408"/>
      <c r="BD296" s="408"/>
      <c r="BE296" s="408"/>
      <c r="BF296" s="408"/>
      <c r="BG296" s="408"/>
      <c r="BH296" s="408"/>
      <c r="BI296" s="408"/>
      <c r="BJ296" s="408"/>
      <c r="BK296" s="408"/>
      <c r="BL296" s="408"/>
      <c r="BM296" s="408"/>
      <c r="BN296" s="408"/>
      <c r="BO296" s="408"/>
      <c r="BP296" s="408"/>
      <c r="BQ296" s="408"/>
      <c r="BR296" s="408"/>
      <c r="BS296" s="408"/>
      <c r="BT296" s="408"/>
      <c r="BU296" s="408"/>
      <c r="BV296" s="408"/>
      <c r="BW296" s="408"/>
      <c r="BX296" s="408"/>
      <c r="BY296" s="408"/>
      <c r="BZ296" s="408"/>
      <c r="CA296" s="408"/>
      <c r="CB296" s="408"/>
      <c r="CC296" s="408"/>
      <c r="CD296" s="408"/>
      <c r="CE296" s="408"/>
      <c r="CF296" s="408"/>
      <c r="CG296" s="408"/>
      <c r="CH296" s="408"/>
      <c r="CI296" s="408"/>
      <c r="CJ296" s="408"/>
      <c r="CK296" s="408"/>
      <c r="CL296" s="408"/>
      <c r="CM296" s="408"/>
      <c r="CN296" s="408"/>
      <c r="CO296" s="408"/>
      <c r="CP296" s="408"/>
      <c r="CQ296" s="408"/>
      <c r="CR296" s="408"/>
      <c r="CS296" s="408"/>
      <c r="CT296" s="408"/>
      <c r="CU296" s="408"/>
      <c r="CV296" s="408"/>
      <c r="CW296" s="408"/>
      <c r="CX296" s="408"/>
      <c r="CY296" s="408"/>
      <c r="CZ296" s="408"/>
      <c r="DA296" s="408"/>
    </row>
    <row r="297" spans="1:105" s="124" customFormat="1" ht="14.25">
      <c r="A297" s="133"/>
      <c r="B297" s="133"/>
      <c r="C297" s="133"/>
      <c r="D297" s="133"/>
      <c r="E297" s="133"/>
      <c r="F297" s="133"/>
      <c r="G297" s="133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  <c r="BT297" s="135"/>
      <c r="BU297" s="135"/>
      <c r="BV297" s="135"/>
      <c r="BW297" s="135"/>
      <c r="BX297" s="135"/>
      <c r="BY297" s="135"/>
      <c r="BZ297" s="135"/>
      <c r="CA297" s="135"/>
      <c r="CB297" s="135"/>
      <c r="CC297" s="135"/>
      <c r="CD297" s="135"/>
      <c r="CE297" s="135"/>
      <c r="CF297" s="135"/>
      <c r="CG297" s="135"/>
      <c r="CH297" s="135"/>
      <c r="CI297" s="135"/>
      <c r="CJ297" s="135"/>
      <c r="CK297" s="135"/>
      <c r="CL297" s="135"/>
      <c r="CM297" s="135"/>
      <c r="CN297" s="135"/>
      <c r="CO297" s="135"/>
      <c r="CP297" s="135"/>
      <c r="CQ297" s="135"/>
      <c r="CR297" s="135"/>
      <c r="CS297" s="135"/>
      <c r="CT297" s="135"/>
      <c r="CU297" s="135"/>
      <c r="CV297" s="135"/>
      <c r="CW297" s="135"/>
      <c r="CX297" s="135"/>
      <c r="CY297" s="135"/>
      <c r="CZ297" s="135"/>
      <c r="DA297" s="135"/>
    </row>
    <row r="298" spans="1:105" s="124" customFormat="1" ht="14.25">
      <c r="A298" s="402" t="s">
        <v>42</v>
      </c>
      <c r="B298" s="402"/>
      <c r="C298" s="402"/>
      <c r="D298" s="402"/>
      <c r="E298" s="402"/>
      <c r="F298" s="402"/>
      <c r="G298" s="402"/>
      <c r="H298" s="409" t="s">
        <v>395</v>
      </c>
      <c r="I298" s="410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  <c r="T298" s="410"/>
      <c r="U298" s="410"/>
      <c r="V298" s="410"/>
      <c r="W298" s="410"/>
      <c r="X298" s="410"/>
      <c r="Y298" s="410"/>
      <c r="Z298" s="410"/>
      <c r="AA298" s="410"/>
      <c r="AB298" s="410"/>
      <c r="AC298" s="410"/>
      <c r="AD298" s="410"/>
      <c r="AE298" s="410"/>
      <c r="AF298" s="410"/>
      <c r="AG298" s="410"/>
      <c r="AH298" s="410"/>
      <c r="AI298" s="410"/>
      <c r="AJ298" s="410"/>
      <c r="AK298" s="410"/>
      <c r="AL298" s="410"/>
      <c r="AM298" s="410"/>
      <c r="AN298" s="410"/>
      <c r="AO298" s="410"/>
      <c r="AP298" s="410"/>
      <c r="AQ298" s="410"/>
      <c r="AR298" s="410"/>
      <c r="AS298" s="410"/>
      <c r="AT298" s="410"/>
      <c r="AU298" s="410"/>
      <c r="AV298" s="410"/>
      <c r="AW298" s="410"/>
      <c r="AX298" s="410"/>
      <c r="AY298" s="410"/>
      <c r="AZ298" s="410"/>
      <c r="BA298" s="410"/>
      <c r="BB298" s="410"/>
      <c r="BC298" s="411"/>
      <c r="BD298" s="403">
        <v>1</v>
      </c>
      <c r="BE298" s="403"/>
      <c r="BF298" s="403"/>
      <c r="BG298" s="403"/>
      <c r="BH298" s="403"/>
      <c r="BI298" s="403"/>
      <c r="BJ298" s="403"/>
      <c r="BK298" s="403"/>
      <c r="BL298" s="403"/>
      <c r="BM298" s="403"/>
      <c r="BN298" s="403"/>
      <c r="BO298" s="403"/>
      <c r="BP298" s="403"/>
      <c r="BQ298" s="403"/>
      <c r="BR298" s="403"/>
      <c r="BS298" s="403"/>
      <c r="BT298" s="404">
        <v>22500</v>
      </c>
      <c r="BU298" s="404"/>
      <c r="BV298" s="404"/>
      <c r="BW298" s="404"/>
      <c r="BX298" s="404"/>
      <c r="BY298" s="404"/>
      <c r="BZ298" s="404"/>
      <c r="CA298" s="404"/>
      <c r="CB298" s="404"/>
      <c r="CC298" s="404"/>
      <c r="CD298" s="404"/>
      <c r="CE298" s="404"/>
      <c r="CF298" s="404"/>
      <c r="CG298" s="404"/>
      <c r="CH298" s="404"/>
      <c r="CI298" s="404"/>
      <c r="CJ298" s="404">
        <v>0</v>
      </c>
      <c r="CK298" s="404"/>
      <c r="CL298" s="404"/>
      <c r="CM298" s="404"/>
      <c r="CN298" s="404"/>
      <c r="CO298" s="404"/>
      <c r="CP298" s="404"/>
      <c r="CQ298" s="404"/>
      <c r="CR298" s="404"/>
      <c r="CS298" s="404"/>
      <c r="CT298" s="404"/>
      <c r="CU298" s="404"/>
      <c r="CV298" s="404"/>
      <c r="CW298" s="404"/>
      <c r="CX298" s="404"/>
      <c r="CY298" s="404"/>
      <c r="CZ298" s="404"/>
      <c r="DA298" s="404"/>
    </row>
    <row r="299" spans="1:105" s="124" customFormat="1" ht="14.25">
      <c r="A299" s="402" t="s">
        <v>348</v>
      </c>
      <c r="B299" s="402"/>
      <c r="C299" s="402"/>
      <c r="D299" s="402"/>
      <c r="E299" s="402"/>
      <c r="F299" s="402"/>
      <c r="G299" s="402"/>
      <c r="H299" s="403"/>
      <c r="I299" s="403"/>
      <c r="J299" s="403"/>
      <c r="K299" s="403"/>
      <c r="L299" s="403"/>
      <c r="M299" s="403"/>
      <c r="N299" s="403"/>
      <c r="O299" s="403"/>
      <c r="P299" s="403"/>
      <c r="Q299" s="403"/>
      <c r="R299" s="403"/>
      <c r="S299" s="403"/>
      <c r="T299" s="403"/>
      <c r="U299" s="403"/>
      <c r="V299" s="403"/>
      <c r="W299" s="403"/>
      <c r="X299" s="403"/>
      <c r="Y299" s="403"/>
      <c r="Z299" s="403"/>
      <c r="AA299" s="403"/>
      <c r="AB299" s="403"/>
      <c r="AC299" s="403"/>
      <c r="AD299" s="403"/>
      <c r="AE299" s="403"/>
      <c r="AF299" s="403"/>
      <c r="AG299" s="403"/>
      <c r="AH299" s="403"/>
      <c r="AI299" s="403"/>
      <c r="AJ299" s="403"/>
      <c r="AK299" s="403"/>
      <c r="AL299" s="403"/>
      <c r="AM299" s="403"/>
      <c r="AN299" s="403"/>
      <c r="AO299" s="403"/>
      <c r="AP299" s="403"/>
      <c r="AQ299" s="403"/>
      <c r="AR299" s="403"/>
      <c r="AS299" s="403"/>
      <c r="AT299" s="403"/>
      <c r="AU299" s="403"/>
      <c r="AV299" s="403"/>
      <c r="AW299" s="403"/>
      <c r="AX299" s="403"/>
      <c r="AY299" s="403"/>
      <c r="AZ299" s="403"/>
      <c r="BA299" s="403"/>
      <c r="BB299" s="403"/>
      <c r="BC299" s="403"/>
      <c r="BD299" s="403"/>
      <c r="BE299" s="403"/>
      <c r="BF299" s="403"/>
      <c r="BG299" s="403"/>
      <c r="BH299" s="403"/>
      <c r="BI299" s="403"/>
      <c r="BJ299" s="403"/>
      <c r="BK299" s="403"/>
      <c r="BL299" s="403"/>
      <c r="BM299" s="403"/>
      <c r="BN299" s="403"/>
      <c r="BO299" s="403"/>
      <c r="BP299" s="403"/>
      <c r="BQ299" s="403"/>
      <c r="BR299" s="403"/>
      <c r="BS299" s="403"/>
      <c r="BT299" s="401"/>
      <c r="BU299" s="401"/>
      <c r="BV299" s="401"/>
      <c r="BW299" s="401"/>
      <c r="BX299" s="401"/>
      <c r="BY299" s="401"/>
      <c r="BZ299" s="401"/>
      <c r="CA299" s="401"/>
      <c r="CB299" s="401"/>
      <c r="CC299" s="401"/>
      <c r="CD299" s="401"/>
      <c r="CE299" s="401"/>
      <c r="CF299" s="401"/>
      <c r="CG299" s="401"/>
      <c r="CH299" s="401"/>
      <c r="CI299" s="401"/>
      <c r="CJ299" s="404"/>
      <c r="CK299" s="404"/>
      <c r="CL299" s="404"/>
      <c r="CM299" s="404"/>
      <c r="CN299" s="404"/>
      <c r="CO299" s="404"/>
      <c r="CP299" s="404"/>
      <c r="CQ299" s="404"/>
      <c r="CR299" s="404"/>
      <c r="CS299" s="404"/>
      <c r="CT299" s="404"/>
      <c r="CU299" s="404"/>
      <c r="CV299" s="404"/>
      <c r="CW299" s="404"/>
      <c r="CX299" s="404"/>
      <c r="CY299" s="404"/>
      <c r="CZ299" s="404"/>
      <c r="DA299" s="404"/>
    </row>
    <row r="300" spans="1:105" s="124" customFormat="1" ht="14.25">
      <c r="A300" s="402"/>
      <c r="B300" s="402"/>
      <c r="C300" s="402"/>
      <c r="D300" s="402"/>
      <c r="E300" s="402"/>
      <c r="F300" s="402"/>
      <c r="G300" s="402"/>
      <c r="H300" s="405" t="s">
        <v>193</v>
      </c>
      <c r="I300" s="405"/>
      <c r="J300" s="405"/>
      <c r="K300" s="405"/>
      <c r="L300" s="405"/>
      <c r="M300" s="405"/>
      <c r="N300" s="405"/>
      <c r="O300" s="405"/>
      <c r="P300" s="405"/>
      <c r="Q300" s="405"/>
      <c r="R300" s="405"/>
      <c r="S300" s="405"/>
      <c r="T300" s="405"/>
      <c r="U300" s="405"/>
      <c r="V300" s="405"/>
      <c r="W300" s="405"/>
      <c r="X300" s="405"/>
      <c r="Y300" s="405"/>
      <c r="Z300" s="405"/>
      <c r="AA300" s="405"/>
      <c r="AB300" s="405"/>
      <c r="AC300" s="405"/>
      <c r="AD300" s="405"/>
      <c r="AE300" s="405"/>
      <c r="AF300" s="405"/>
      <c r="AG300" s="405"/>
      <c r="AH300" s="405"/>
      <c r="AI300" s="405"/>
      <c r="AJ300" s="405"/>
      <c r="AK300" s="405"/>
      <c r="AL300" s="405"/>
      <c r="AM300" s="405"/>
      <c r="AN300" s="405"/>
      <c r="AO300" s="405"/>
      <c r="AP300" s="405"/>
      <c r="AQ300" s="405"/>
      <c r="AR300" s="405"/>
      <c r="AS300" s="405"/>
      <c r="AT300" s="405"/>
      <c r="AU300" s="405"/>
      <c r="AV300" s="405"/>
      <c r="AW300" s="405"/>
      <c r="AX300" s="405"/>
      <c r="AY300" s="405"/>
      <c r="AZ300" s="405"/>
      <c r="BA300" s="405"/>
      <c r="BB300" s="405"/>
      <c r="BC300" s="405"/>
      <c r="BD300" s="402"/>
      <c r="BE300" s="402"/>
      <c r="BF300" s="402"/>
      <c r="BG300" s="402"/>
      <c r="BH300" s="402"/>
      <c r="BI300" s="402"/>
      <c r="BJ300" s="402"/>
      <c r="BK300" s="402"/>
      <c r="BL300" s="402"/>
      <c r="BM300" s="402"/>
      <c r="BN300" s="402"/>
      <c r="BO300" s="402"/>
      <c r="BP300" s="402"/>
      <c r="BQ300" s="402"/>
      <c r="BR300" s="402"/>
      <c r="BS300" s="402"/>
      <c r="BT300" s="406" t="s">
        <v>175</v>
      </c>
      <c r="BU300" s="406"/>
      <c r="BV300" s="406"/>
      <c r="BW300" s="406"/>
      <c r="BX300" s="406"/>
      <c r="BY300" s="406"/>
      <c r="BZ300" s="406"/>
      <c r="CA300" s="406"/>
      <c r="CB300" s="406"/>
      <c r="CC300" s="406"/>
      <c r="CD300" s="406"/>
      <c r="CE300" s="406"/>
      <c r="CF300" s="406"/>
      <c r="CG300" s="406"/>
      <c r="CH300" s="406"/>
      <c r="CI300" s="406"/>
      <c r="CJ300" s="407">
        <f>SUM(CJ298:CJ299)</f>
        <v>0</v>
      </c>
      <c r="CK300" s="407"/>
      <c r="CL300" s="407"/>
      <c r="CM300" s="407"/>
      <c r="CN300" s="407"/>
      <c r="CO300" s="407"/>
      <c r="CP300" s="407"/>
      <c r="CQ300" s="407"/>
      <c r="CR300" s="407"/>
      <c r="CS300" s="407"/>
      <c r="CT300" s="407"/>
      <c r="CU300" s="407"/>
      <c r="CV300" s="407"/>
      <c r="CW300" s="407"/>
      <c r="CX300" s="407"/>
      <c r="CY300" s="407"/>
      <c r="CZ300" s="407"/>
      <c r="DA300" s="407"/>
    </row>
    <row r="301" spans="1:105" s="124" customFormat="1" ht="14.25">
      <c r="A301" s="133"/>
      <c r="B301" s="133"/>
      <c r="C301" s="133"/>
      <c r="D301" s="133"/>
      <c r="E301" s="133"/>
      <c r="F301" s="133"/>
      <c r="G301" s="133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</row>
    <row r="302" spans="1:105" s="124" customFormat="1" ht="28.5" customHeight="1">
      <c r="A302" s="408" t="s">
        <v>364</v>
      </c>
      <c r="B302" s="408"/>
      <c r="C302" s="408"/>
      <c r="D302" s="408"/>
      <c r="E302" s="408"/>
      <c r="F302" s="408"/>
      <c r="G302" s="408"/>
      <c r="H302" s="408"/>
      <c r="I302" s="408"/>
      <c r="J302" s="408"/>
      <c r="K302" s="408"/>
      <c r="L302" s="408"/>
      <c r="M302" s="408"/>
      <c r="N302" s="408"/>
      <c r="O302" s="408"/>
      <c r="P302" s="408"/>
      <c r="Q302" s="408"/>
      <c r="R302" s="408"/>
      <c r="S302" s="408"/>
      <c r="T302" s="408"/>
      <c r="U302" s="408"/>
      <c r="V302" s="408"/>
      <c r="W302" s="408"/>
      <c r="X302" s="408"/>
      <c r="Y302" s="408"/>
      <c r="Z302" s="408"/>
      <c r="AA302" s="408"/>
      <c r="AB302" s="408"/>
      <c r="AC302" s="408"/>
      <c r="AD302" s="408"/>
      <c r="AE302" s="408"/>
      <c r="AF302" s="408"/>
      <c r="AG302" s="408"/>
      <c r="AH302" s="408"/>
      <c r="AI302" s="408"/>
      <c r="AJ302" s="408"/>
      <c r="AK302" s="408"/>
      <c r="AL302" s="408"/>
      <c r="AM302" s="408"/>
      <c r="AN302" s="408"/>
      <c r="AO302" s="408"/>
      <c r="AP302" s="408"/>
      <c r="AQ302" s="408"/>
      <c r="AR302" s="408"/>
      <c r="AS302" s="408"/>
      <c r="AT302" s="408"/>
      <c r="AU302" s="408"/>
      <c r="AV302" s="408"/>
      <c r="AW302" s="408"/>
      <c r="AX302" s="408"/>
      <c r="AY302" s="408"/>
      <c r="AZ302" s="408"/>
      <c r="BA302" s="408"/>
      <c r="BB302" s="408"/>
      <c r="BC302" s="408"/>
      <c r="BD302" s="408"/>
      <c r="BE302" s="408"/>
      <c r="BF302" s="408"/>
      <c r="BG302" s="408"/>
      <c r="BH302" s="408"/>
      <c r="BI302" s="408"/>
      <c r="BJ302" s="408"/>
      <c r="BK302" s="408"/>
      <c r="BL302" s="408"/>
      <c r="BM302" s="408"/>
      <c r="BN302" s="408"/>
      <c r="BO302" s="408"/>
      <c r="BP302" s="408"/>
      <c r="BQ302" s="408"/>
      <c r="BR302" s="408"/>
      <c r="BS302" s="408"/>
      <c r="BT302" s="408"/>
      <c r="BU302" s="408"/>
      <c r="BV302" s="408"/>
      <c r="BW302" s="408"/>
      <c r="BX302" s="408"/>
      <c r="BY302" s="408"/>
      <c r="BZ302" s="408"/>
      <c r="CA302" s="408"/>
      <c r="CB302" s="408"/>
      <c r="CC302" s="408"/>
      <c r="CD302" s="408"/>
      <c r="CE302" s="408"/>
      <c r="CF302" s="408"/>
      <c r="CG302" s="408"/>
      <c r="CH302" s="408"/>
      <c r="CI302" s="408"/>
      <c r="CJ302" s="408"/>
      <c r="CK302" s="408"/>
      <c r="CL302" s="408"/>
      <c r="CM302" s="408"/>
      <c r="CN302" s="408"/>
      <c r="CO302" s="408"/>
      <c r="CP302" s="408"/>
      <c r="CQ302" s="408"/>
      <c r="CR302" s="408"/>
      <c r="CS302" s="408"/>
      <c r="CT302" s="408"/>
      <c r="CU302" s="408"/>
      <c r="CV302" s="408"/>
      <c r="CW302" s="408"/>
      <c r="CX302" s="408"/>
      <c r="CY302" s="408"/>
      <c r="CZ302" s="408"/>
      <c r="DA302" s="408"/>
    </row>
    <row r="303" spans="1:105" s="124" customFormat="1" ht="14.25">
      <c r="A303" s="133"/>
      <c r="B303" s="133"/>
      <c r="C303" s="133"/>
      <c r="D303" s="133"/>
      <c r="E303" s="133"/>
      <c r="F303" s="133"/>
      <c r="G303" s="133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  <c r="BY303" s="135"/>
      <c r="BZ303" s="135"/>
      <c r="CA303" s="135"/>
      <c r="CB303" s="135"/>
      <c r="CC303" s="135"/>
      <c r="CD303" s="135"/>
      <c r="CE303" s="135"/>
      <c r="CF303" s="135"/>
      <c r="CG303" s="135"/>
      <c r="CH303" s="135"/>
      <c r="CI303" s="135"/>
      <c r="CJ303" s="135"/>
      <c r="CK303" s="135"/>
      <c r="CL303" s="135"/>
      <c r="CM303" s="135"/>
      <c r="CN303" s="135"/>
      <c r="CO303" s="135"/>
      <c r="CP303" s="135"/>
      <c r="CQ303" s="135"/>
      <c r="CR303" s="135"/>
      <c r="CS303" s="135"/>
      <c r="CT303" s="135"/>
      <c r="CU303" s="135"/>
      <c r="CV303" s="135"/>
      <c r="CW303" s="135"/>
      <c r="CX303" s="135"/>
      <c r="CY303" s="135"/>
      <c r="CZ303" s="135"/>
      <c r="DA303" s="135"/>
    </row>
    <row r="304" spans="1:105" s="124" customFormat="1" ht="14.25">
      <c r="A304" s="402" t="s">
        <v>42</v>
      </c>
      <c r="B304" s="402"/>
      <c r="C304" s="402"/>
      <c r="D304" s="402"/>
      <c r="E304" s="402"/>
      <c r="F304" s="402"/>
      <c r="G304" s="402"/>
      <c r="H304" s="403"/>
      <c r="I304" s="403"/>
      <c r="J304" s="403"/>
      <c r="K304" s="403"/>
      <c r="L304" s="403"/>
      <c r="M304" s="403"/>
      <c r="N304" s="403"/>
      <c r="O304" s="403"/>
      <c r="P304" s="403"/>
      <c r="Q304" s="403"/>
      <c r="R304" s="403"/>
      <c r="S304" s="403"/>
      <c r="T304" s="403"/>
      <c r="U304" s="403"/>
      <c r="V304" s="403"/>
      <c r="W304" s="403"/>
      <c r="X304" s="403"/>
      <c r="Y304" s="403"/>
      <c r="Z304" s="403"/>
      <c r="AA304" s="403"/>
      <c r="AB304" s="403"/>
      <c r="AC304" s="403"/>
      <c r="AD304" s="403"/>
      <c r="AE304" s="403"/>
      <c r="AF304" s="403"/>
      <c r="AG304" s="403"/>
      <c r="AH304" s="403"/>
      <c r="AI304" s="403"/>
      <c r="AJ304" s="403"/>
      <c r="AK304" s="403"/>
      <c r="AL304" s="403"/>
      <c r="AM304" s="403"/>
      <c r="AN304" s="403"/>
      <c r="AO304" s="403"/>
      <c r="AP304" s="403"/>
      <c r="AQ304" s="403"/>
      <c r="AR304" s="403"/>
      <c r="AS304" s="403"/>
      <c r="AT304" s="403"/>
      <c r="AU304" s="403"/>
      <c r="AV304" s="403"/>
      <c r="AW304" s="403"/>
      <c r="AX304" s="403"/>
      <c r="AY304" s="403"/>
      <c r="AZ304" s="403"/>
      <c r="BA304" s="403"/>
      <c r="BB304" s="403"/>
      <c r="BC304" s="403"/>
      <c r="BD304" s="403"/>
      <c r="BE304" s="403"/>
      <c r="BF304" s="403"/>
      <c r="BG304" s="403"/>
      <c r="BH304" s="403"/>
      <c r="BI304" s="403"/>
      <c r="BJ304" s="403"/>
      <c r="BK304" s="403"/>
      <c r="BL304" s="403"/>
      <c r="BM304" s="403"/>
      <c r="BN304" s="403"/>
      <c r="BO304" s="403"/>
      <c r="BP304" s="403"/>
      <c r="BQ304" s="403"/>
      <c r="BR304" s="403"/>
      <c r="BS304" s="403"/>
      <c r="BT304" s="401"/>
      <c r="BU304" s="401"/>
      <c r="BV304" s="401"/>
      <c r="BW304" s="401"/>
      <c r="BX304" s="401"/>
      <c r="BY304" s="401"/>
      <c r="BZ304" s="401"/>
      <c r="CA304" s="401"/>
      <c r="CB304" s="401"/>
      <c r="CC304" s="401"/>
      <c r="CD304" s="401"/>
      <c r="CE304" s="401"/>
      <c r="CF304" s="401"/>
      <c r="CG304" s="401"/>
      <c r="CH304" s="401"/>
      <c r="CI304" s="401"/>
      <c r="CJ304" s="404"/>
      <c r="CK304" s="404"/>
      <c r="CL304" s="404"/>
      <c r="CM304" s="404"/>
      <c r="CN304" s="404"/>
      <c r="CO304" s="404"/>
      <c r="CP304" s="404"/>
      <c r="CQ304" s="404"/>
      <c r="CR304" s="404"/>
      <c r="CS304" s="404"/>
      <c r="CT304" s="404"/>
      <c r="CU304" s="404"/>
      <c r="CV304" s="404"/>
      <c r="CW304" s="404"/>
      <c r="CX304" s="404"/>
      <c r="CY304" s="404"/>
      <c r="CZ304" s="404"/>
      <c r="DA304" s="404"/>
    </row>
    <row r="305" spans="1:105" s="124" customFormat="1" ht="14.25">
      <c r="A305" s="402" t="s">
        <v>348</v>
      </c>
      <c r="B305" s="402"/>
      <c r="C305" s="402"/>
      <c r="D305" s="402"/>
      <c r="E305" s="402"/>
      <c r="F305" s="402"/>
      <c r="G305" s="402"/>
      <c r="H305" s="403"/>
      <c r="I305" s="403"/>
      <c r="J305" s="403"/>
      <c r="K305" s="403"/>
      <c r="L305" s="403"/>
      <c r="M305" s="403"/>
      <c r="N305" s="403"/>
      <c r="O305" s="403"/>
      <c r="P305" s="403"/>
      <c r="Q305" s="403"/>
      <c r="R305" s="403"/>
      <c r="S305" s="403"/>
      <c r="T305" s="403"/>
      <c r="U305" s="403"/>
      <c r="V305" s="403"/>
      <c r="W305" s="403"/>
      <c r="X305" s="403"/>
      <c r="Y305" s="403"/>
      <c r="Z305" s="403"/>
      <c r="AA305" s="403"/>
      <c r="AB305" s="403"/>
      <c r="AC305" s="403"/>
      <c r="AD305" s="403"/>
      <c r="AE305" s="403"/>
      <c r="AF305" s="403"/>
      <c r="AG305" s="403"/>
      <c r="AH305" s="403"/>
      <c r="AI305" s="403"/>
      <c r="AJ305" s="403"/>
      <c r="AK305" s="403"/>
      <c r="AL305" s="403"/>
      <c r="AM305" s="403"/>
      <c r="AN305" s="403"/>
      <c r="AO305" s="403"/>
      <c r="AP305" s="403"/>
      <c r="AQ305" s="403"/>
      <c r="AR305" s="403"/>
      <c r="AS305" s="403"/>
      <c r="AT305" s="403"/>
      <c r="AU305" s="403"/>
      <c r="AV305" s="403"/>
      <c r="AW305" s="403"/>
      <c r="AX305" s="403"/>
      <c r="AY305" s="403"/>
      <c r="AZ305" s="403"/>
      <c r="BA305" s="403"/>
      <c r="BB305" s="403"/>
      <c r="BC305" s="403"/>
      <c r="BD305" s="403"/>
      <c r="BE305" s="403"/>
      <c r="BF305" s="403"/>
      <c r="BG305" s="403"/>
      <c r="BH305" s="403"/>
      <c r="BI305" s="403"/>
      <c r="BJ305" s="403"/>
      <c r="BK305" s="403"/>
      <c r="BL305" s="403"/>
      <c r="BM305" s="403"/>
      <c r="BN305" s="403"/>
      <c r="BO305" s="403"/>
      <c r="BP305" s="403"/>
      <c r="BQ305" s="403"/>
      <c r="BR305" s="403"/>
      <c r="BS305" s="403"/>
      <c r="BT305" s="401"/>
      <c r="BU305" s="401"/>
      <c r="BV305" s="401"/>
      <c r="BW305" s="401"/>
      <c r="BX305" s="401"/>
      <c r="BY305" s="401"/>
      <c r="BZ305" s="401"/>
      <c r="CA305" s="401"/>
      <c r="CB305" s="401"/>
      <c r="CC305" s="401"/>
      <c r="CD305" s="401"/>
      <c r="CE305" s="401"/>
      <c r="CF305" s="401"/>
      <c r="CG305" s="401"/>
      <c r="CH305" s="401"/>
      <c r="CI305" s="401"/>
      <c r="CJ305" s="404">
        <v>0</v>
      </c>
      <c r="CK305" s="404"/>
      <c r="CL305" s="404"/>
      <c r="CM305" s="404"/>
      <c r="CN305" s="404"/>
      <c r="CO305" s="404"/>
      <c r="CP305" s="404"/>
      <c r="CQ305" s="404"/>
      <c r="CR305" s="404"/>
      <c r="CS305" s="404"/>
      <c r="CT305" s="404"/>
      <c r="CU305" s="404"/>
      <c r="CV305" s="404"/>
      <c r="CW305" s="404"/>
      <c r="CX305" s="404"/>
      <c r="CY305" s="404"/>
      <c r="CZ305" s="404"/>
      <c r="DA305" s="404"/>
    </row>
    <row r="306" spans="1:105" s="124" customFormat="1" ht="14.25">
      <c r="A306" s="402"/>
      <c r="B306" s="402"/>
      <c r="C306" s="402"/>
      <c r="D306" s="402"/>
      <c r="E306" s="402"/>
      <c r="F306" s="402"/>
      <c r="G306" s="402"/>
      <c r="H306" s="405" t="s">
        <v>193</v>
      </c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5"/>
      <c r="T306" s="405"/>
      <c r="U306" s="405"/>
      <c r="V306" s="405"/>
      <c r="W306" s="405"/>
      <c r="X306" s="405"/>
      <c r="Y306" s="405"/>
      <c r="Z306" s="405"/>
      <c r="AA306" s="405"/>
      <c r="AB306" s="405"/>
      <c r="AC306" s="405"/>
      <c r="AD306" s="405"/>
      <c r="AE306" s="405"/>
      <c r="AF306" s="405"/>
      <c r="AG306" s="405"/>
      <c r="AH306" s="405"/>
      <c r="AI306" s="405"/>
      <c r="AJ306" s="405"/>
      <c r="AK306" s="405"/>
      <c r="AL306" s="405"/>
      <c r="AM306" s="405"/>
      <c r="AN306" s="405"/>
      <c r="AO306" s="405"/>
      <c r="AP306" s="405"/>
      <c r="AQ306" s="405"/>
      <c r="AR306" s="405"/>
      <c r="AS306" s="405"/>
      <c r="AT306" s="405"/>
      <c r="AU306" s="405"/>
      <c r="AV306" s="405"/>
      <c r="AW306" s="405"/>
      <c r="AX306" s="405"/>
      <c r="AY306" s="405"/>
      <c r="AZ306" s="405"/>
      <c r="BA306" s="405"/>
      <c r="BB306" s="405"/>
      <c r="BC306" s="405"/>
      <c r="BD306" s="403"/>
      <c r="BE306" s="403"/>
      <c r="BF306" s="403"/>
      <c r="BG306" s="403"/>
      <c r="BH306" s="403"/>
      <c r="BI306" s="403"/>
      <c r="BJ306" s="403"/>
      <c r="BK306" s="403"/>
      <c r="BL306" s="403"/>
      <c r="BM306" s="403"/>
      <c r="BN306" s="403"/>
      <c r="BO306" s="403"/>
      <c r="BP306" s="403"/>
      <c r="BQ306" s="403"/>
      <c r="BR306" s="403"/>
      <c r="BS306" s="403"/>
      <c r="BT306" s="406" t="s">
        <v>175</v>
      </c>
      <c r="BU306" s="406"/>
      <c r="BV306" s="406"/>
      <c r="BW306" s="406"/>
      <c r="BX306" s="406"/>
      <c r="BY306" s="406"/>
      <c r="BZ306" s="406"/>
      <c r="CA306" s="406"/>
      <c r="CB306" s="406"/>
      <c r="CC306" s="406"/>
      <c r="CD306" s="406"/>
      <c r="CE306" s="406"/>
      <c r="CF306" s="406"/>
      <c r="CG306" s="406"/>
      <c r="CH306" s="406"/>
      <c r="CI306" s="406"/>
      <c r="CJ306" s="407">
        <f>CJ305+CJ304</f>
        <v>0</v>
      </c>
      <c r="CK306" s="407"/>
      <c r="CL306" s="407"/>
      <c r="CM306" s="407"/>
      <c r="CN306" s="407"/>
      <c r="CO306" s="407"/>
      <c r="CP306" s="407"/>
      <c r="CQ306" s="407"/>
      <c r="CR306" s="407"/>
      <c r="CS306" s="407"/>
      <c r="CT306" s="407"/>
      <c r="CU306" s="407"/>
      <c r="CV306" s="407"/>
      <c r="CW306" s="407"/>
      <c r="CX306" s="407"/>
      <c r="CY306" s="407"/>
      <c r="CZ306" s="407"/>
      <c r="DA306" s="407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31.5" customHeight="1">
      <c r="A308" s="428" t="s">
        <v>365</v>
      </c>
      <c r="B308" s="428"/>
      <c r="C308" s="428"/>
      <c r="D308" s="428"/>
      <c r="E308" s="428"/>
      <c r="F308" s="428"/>
      <c r="G308" s="428"/>
      <c r="H308" s="428"/>
      <c r="I308" s="428"/>
      <c r="J308" s="428"/>
      <c r="K308" s="428"/>
      <c r="L308" s="428"/>
      <c r="M308" s="428"/>
      <c r="N308" s="428"/>
      <c r="O308" s="428"/>
      <c r="P308" s="428"/>
      <c r="Q308" s="428"/>
      <c r="R308" s="428"/>
      <c r="S308" s="428"/>
      <c r="T308" s="428"/>
      <c r="U308" s="428"/>
      <c r="V308" s="428"/>
      <c r="W308" s="428"/>
      <c r="X308" s="428"/>
      <c r="Y308" s="428"/>
      <c r="Z308" s="428"/>
      <c r="AA308" s="428"/>
      <c r="AB308" s="428"/>
      <c r="AC308" s="428"/>
      <c r="AD308" s="428"/>
      <c r="AE308" s="428"/>
      <c r="AF308" s="428"/>
      <c r="AG308" s="428"/>
      <c r="AH308" s="428"/>
      <c r="AI308" s="428"/>
      <c r="AJ308" s="428"/>
      <c r="AK308" s="428"/>
      <c r="AL308" s="428"/>
      <c r="AM308" s="428"/>
      <c r="AN308" s="428"/>
      <c r="AO308" s="428"/>
      <c r="AP308" s="428"/>
      <c r="AQ308" s="428"/>
      <c r="AR308" s="428"/>
      <c r="AS308" s="428"/>
      <c r="AT308" s="428"/>
      <c r="AU308" s="428"/>
      <c r="AV308" s="428"/>
      <c r="AW308" s="428"/>
      <c r="AX308" s="428"/>
      <c r="AY308" s="428"/>
      <c r="AZ308" s="428"/>
      <c r="BA308" s="428"/>
      <c r="BB308" s="428"/>
      <c r="BC308" s="428"/>
      <c r="BD308" s="428"/>
      <c r="BE308" s="428"/>
      <c r="BF308" s="428"/>
      <c r="BG308" s="428"/>
      <c r="BH308" s="428"/>
      <c r="BI308" s="428"/>
      <c r="BJ308" s="428"/>
      <c r="BK308" s="428"/>
      <c r="BL308" s="428"/>
      <c r="BM308" s="428"/>
      <c r="BN308" s="428"/>
      <c r="BO308" s="428"/>
      <c r="BP308" s="428"/>
      <c r="BQ308" s="428"/>
      <c r="BR308" s="428"/>
      <c r="BS308" s="428"/>
      <c r="BT308" s="428"/>
      <c r="BU308" s="428"/>
      <c r="BV308" s="428"/>
      <c r="BW308" s="428"/>
      <c r="BX308" s="428"/>
      <c r="BY308" s="428"/>
      <c r="BZ308" s="428"/>
      <c r="CA308" s="428"/>
      <c r="CB308" s="428"/>
      <c r="CC308" s="428"/>
      <c r="CD308" s="428"/>
      <c r="CE308" s="428"/>
      <c r="CF308" s="428"/>
      <c r="CG308" s="428"/>
      <c r="CH308" s="428"/>
      <c r="CI308" s="428"/>
      <c r="CJ308" s="428"/>
      <c r="CK308" s="428"/>
      <c r="CL308" s="428"/>
      <c r="CM308" s="428"/>
      <c r="CN308" s="428"/>
      <c r="CO308" s="428"/>
      <c r="CP308" s="428"/>
      <c r="CQ308" s="428"/>
      <c r="CR308" s="428"/>
      <c r="CS308" s="428"/>
      <c r="CT308" s="428"/>
      <c r="CU308" s="428"/>
      <c r="CV308" s="428"/>
      <c r="CW308" s="428"/>
      <c r="CX308" s="428"/>
      <c r="CY308" s="428"/>
      <c r="CZ308" s="428"/>
      <c r="DA308" s="428"/>
    </row>
    <row r="309" spans="1:105" s="124" customFormat="1" ht="1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</row>
    <row r="310" spans="1:105" s="124" customFormat="1" ht="39" customHeight="1">
      <c r="A310" s="422" t="s">
        <v>64</v>
      </c>
      <c r="B310" s="423"/>
      <c r="C310" s="423"/>
      <c r="D310" s="423"/>
      <c r="E310" s="423"/>
      <c r="F310" s="423"/>
      <c r="G310" s="424"/>
      <c r="H310" s="422" t="s">
        <v>234</v>
      </c>
      <c r="I310" s="423"/>
      <c r="J310" s="423"/>
      <c r="K310" s="423"/>
      <c r="L310" s="423"/>
      <c r="M310" s="423"/>
      <c r="N310" s="423"/>
      <c r="O310" s="423"/>
      <c r="P310" s="423"/>
      <c r="Q310" s="423"/>
      <c r="R310" s="423"/>
      <c r="S310" s="423"/>
      <c r="T310" s="423"/>
      <c r="U310" s="423"/>
      <c r="V310" s="423"/>
      <c r="W310" s="423"/>
      <c r="X310" s="423"/>
      <c r="Y310" s="423"/>
      <c r="Z310" s="423"/>
      <c r="AA310" s="423"/>
      <c r="AB310" s="423"/>
      <c r="AC310" s="423"/>
      <c r="AD310" s="423"/>
      <c r="AE310" s="423"/>
      <c r="AF310" s="423"/>
      <c r="AG310" s="423"/>
      <c r="AH310" s="423"/>
      <c r="AI310" s="423"/>
      <c r="AJ310" s="423"/>
      <c r="AK310" s="423"/>
      <c r="AL310" s="423"/>
      <c r="AM310" s="423"/>
      <c r="AN310" s="423"/>
      <c r="AO310" s="423"/>
      <c r="AP310" s="423"/>
      <c r="AQ310" s="423"/>
      <c r="AR310" s="423"/>
      <c r="AS310" s="423"/>
      <c r="AT310" s="423"/>
      <c r="AU310" s="423"/>
      <c r="AV310" s="423"/>
      <c r="AW310" s="423"/>
      <c r="AX310" s="423"/>
      <c r="AY310" s="423"/>
      <c r="AZ310" s="423"/>
      <c r="BA310" s="423"/>
      <c r="BB310" s="423"/>
      <c r="BC310" s="424"/>
      <c r="BD310" s="422" t="s">
        <v>254</v>
      </c>
      <c r="BE310" s="423"/>
      <c r="BF310" s="423"/>
      <c r="BG310" s="423"/>
      <c r="BH310" s="423"/>
      <c r="BI310" s="423"/>
      <c r="BJ310" s="423"/>
      <c r="BK310" s="423"/>
      <c r="BL310" s="423"/>
      <c r="BM310" s="423"/>
      <c r="BN310" s="423"/>
      <c r="BO310" s="423"/>
      <c r="BP310" s="423"/>
      <c r="BQ310" s="423"/>
      <c r="BR310" s="423"/>
      <c r="BS310" s="424"/>
      <c r="BT310" s="422" t="s">
        <v>262</v>
      </c>
      <c r="BU310" s="423"/>
      <c r="BV310" s="423"/>
      <c r="BW310" s="423"/>
      <c r="BX310" s="423"/>
      <c r="BY310" s="423"/>
      <c r="BZ310" s="423"/>
      <c r="CA310" s="423"/>
      <c r="CB310" s="423"/>
      <c r="CC310" s="423"/>
      <c r="CD310" s="423"/>
      <c r="CE310" s="423"/>
      <c r="CF310" s="423"/>
      <c r="CG310" s="423"/>
      <c r="CH310" s="423"/>
      <c r="CI310" s="424"/>
      <c r="CJ310" s="422" t="s">
        <v>263</v>
      </c>
      <c r="CK310" s="423"/>
      <c r="CL310" s="423"/>
      <c r="CM310" s="423"/>
      <c r="CN310" s="423"/>
      <c r="CO310" s="423"/>
      <c r="CP310" s="423"/>
      <c r="CQ310" s="423"/>
      <c r="CR310" s="423"/>
      <c r="CS310" s="423"/>
      <c r="CT310" s="423"/>
      <c r="CU310" s="423"/>
      <c r="CV310" s="423"/>
      <c r="CW310" s="423"/>
      <c r="CX310" s="423"/>
      <c r="CY310" s="423"/>
      <c r="CZ310" s="423"/>
      <c r="DA310" s="424"/>
    </row>
    <row r="311" spans="1:105" s="124" customFormat="1" ht="14.25">
      <c r="A311" s="425"/>
      <c r="B311" s="426"/>
      <c r="C311" s="426"/>
      <c r="D311" s="426"/>
      <c r="E311" s="426"/>
      <c r="F311" s="426"/>
      <c r="G311" s="427"/>
      <c r="H311" s="425">
        <v>1</v>
      </c>
      <c r="I311" s="426"/>
      <c r="J311" s="426"/>
      <c r="K311" s="426"/>
      <c r="L311" s="426"/>
      <c r="M311" s="426"/>
      <c r="N311" s="426"/>
      <c r="O311" s="426"/>
      <c r="P311" s="426"/>
      <c r="Q311" s="426"/>
      <c r="R311" s="426"/>
      <c r="S311" s="426"/>
      <c r="T311" s="426"/>
      <c r="U311" s="426"/>
      <c r="V311" s="426"/>
      <c r="W311" s="426"/>
      <c r="X311" s="426"/>
      <c r="Y311" s="426"/>
      <c r="Z311" s="426"/>
      <c r="AA311" s="426"/>
      <c r="AB311" s="426"/>
      <c r="AC311" s="426"/>
      <c r="AD311" s="426"/>
      <c r="AE311" s="426"/>
      <c r="AF311" s="426"/>
      <c r="AG311" s="426"/>
      <c r="AH311" s="426"/>
      <c r="AI311" s="426"/>
      <c r="AJ311" s="426"/>
      <c r="AK311" s="426"/>
      <c r="AL311" s="426"/>
      <c r="AM311" s="426"/>
      <c r="AN311" s="426"/>
      <c r="AO311" s="426"/>
      <c r="AP311" s="426"/>
      <c r="AQ311" s="426"/>
      <c r="AR311" s="426"/>
      <c r="AS311" s="426"/>
      <c r="AT311" s="426"/>
      <c r="AU311" s="426"/>
      <c r="AV311" s="426"/>
      <c r="AW311" s="426"/>
      <c r="AX311" s="426"/>
      <c r="AY311" s="426"/>
      <c r="AZ311" s="426"/>
      <c r="BA311" s="426"/>
      <c r="BB311" s="426"/>
      <c r="BC311" s="427"/>
      <c r="BD311" s="425">
        <v>2</v>
      </c>
      <c r="BE311" s="426"/>
      <c r="BF311" s="426"/>
      <c r="BG311" s="426"/>
      <c r="BH311" s="426"/>
      <c r="BI311" s="426"/>
      <c r="BJ311" s="426"/>
      <c r="BK311" s="426"/>
      <c r="BL311" s="426"/>
      <c r="BM311" s="426"/>
      <c r="BN311" s="426"/>
      <c r="BO311" s="426"/>
      <c r="BP311" s="426"/>
      <c r="BQ311" s="426"/>
      <c r="BR311" s="426"/>
      <c r="BS311" s="427"/>
      <c r="BT311" s="425">
        <v>3</v>
      </c>
      <c r="BU311" s="426"/>
      <c r="BV311" s="426"/>
      <c r="BW311" s="426"/>
      <c r="BX311" s="426"/>
      <c r="BY311" s="426"/>
      <c r="BZ311" s="426"/>
      <c r="CA311" s="426"/>
      <c r="CB311" s="426"/>
      <c r="CC311" s="426"/>
      <c r="CD311" s="426"/>
      <c r="CE311" s="426"/>
      <c r="CF311" s="426"/>
      <c r="CG311" s="426"/>
      <c r="CH311" s="426"/>
      <c r="CI311" s="427"/>
      <c r="CJ311" s="425">
        <v>4</v>
      </c>
      <c r="CK311" s="426"/>
      <c r="CL311" s="426"/>
      <c r="CM311" s="426"/>
      <c r="CN311" s="426"/>
      <c r="CO311" s="426"/>
      <c r="CP311" s="426"/>
      <c r="CQ311" s="426"/>
      <c r="CR311" s="426"/>
      <c r="CS311" s="426"/>
      <c r="CT311" s="426"/>
      <c r="CU311" s="426"/>
      <c r="CV311" s="426"/>
      <c r="CW311" s="426"/>
      <c r="CX311" s="426"/>
      <c r="CY311" s="426"/>
      <c r="CZ311" s="426"/>
      <c r="DA311" s="427"/>
    </row>
    <row r="312" spans="1:105" s="124" customFormat="1" ht="14.25">
      <c r="A312" s="417"/>
      <c r="B312" s="412"/>
      <c r="C312" s="412"/>
      <c r="D312" s="412"/>
      <c r="E312" s="412"/>
      <c r="F312" s="412"/>
      <c r="G312" s="413"/>
      <c r="H312" s="414" t="s">
        <v>193</v>
      </c>
      <c r="I312" s="415"/>
      <c r="J312" s="415"/>
      <c r="K312" s="415"/>
      <c r="L312" s="415"/>
      <c r="M312" s="415"/>
      <c r="N312" s="415"/>
      <c r="O312" s="415"/>
      <c r="P312" s="415"/>
      <c r="Q312" s="415"/>
      <c r="R312" s="415"/>
      <c r="S312" s="415"/>
      <c r="T312" s="415"/>
      <c r="U312" s="415"/>
      <c r="V312" s="415"/>
      <c r="W312" s="415"/>
      <c r="X312" s="415"/>
      <c r="Y312" s="415"/>
      <c r="Z312" s="415"/>
      <c r="AA312" s="415"/>
      <c r="AB312" s="415"/>
      <c r="AC312" s="415"/>
      <c r="AD312" s="415"/>
      <c r="AE312" s="415"/>
      <c r="AF312" s="415"/>
      <c r="AG312" s="415"/>
      <c r="AH312" s="415"/>
      <c r="AI312" s="415"/>
      <c r="AJ312" s="415"/>
      <c r="AK312" s="415"/>
      <c r="AL312" s="415"/>
      <c r="AM312" s="415"/>
      <c r="AN312" s="415"/>
      <c r="AO312" s="415"/>
      <c r="AP312" s="415"/>
      <c r="AQ312" s="415"/>
      <c r="AR312" s="415"/>
      <c r="AS312" s="415"/>
      <c r="AT312" s="415"/>
      <c r="AU312" s="415"/>
      <c r="AV312" s="415"/>
      <c r="AW312" s="415"/>
      <c r="AX312" s="415"/>
      <c r="AY312" s="415"/>
      <c r="AZ312" s="415"/>
      <c r="BA312" s="415"/>
      <c r="BB312" s="415"/>
      <c r="BC312" s="416"/>
      <c r="BD312" s="418"/>
      <c r="BE312" s="419"/>
      <c r="BF312" s="419"/>
      <c r="BG312" s="419"/>
      <c r="BH312" s="419"/>
      <c r="BI312" s="419"/>
      <c r="BJ312" s="419"/>
      <c r="BK312" s="419"/>
      <c r="BL312" s="419"/>
      <c r="BM312" s="419"/>
      <c r="BN312" s="419"/>
      <c r="BO312" s="419"/>
      <c r="BP312" s="419"/>
      <c r="BQ312" s="419"/>
      <c r="BR312" s="419"/>
      <c r="BS312" s="420"/>
      <c r="BT312" s="418" t="s">
        <v>175</v>
      </c>
      <c r="BU312" s="419"/>
      <c r="BV312" s="419"/>
      <c r="BW312" s="419"/>
      <c r="BX312" s="419"/>
      <c r="BY312" s="419"/>
      <c r="BZ312" s="419"/>
      <c r="CA312" s="419"/>
      <c r="CB312" s="419"/>
      <c r="CC312" s="419"/>
      <c r="CD312" s="419"/>
      <c r="CE312" s="419"/>
      <c r="CF312" s="419"/>
      <c r="CG312" s="419"/>
      <c r="CH312" s="419"/>
      <c r="CI312" s="420"/>
      <c r="CJ312" s="421">
        <f>CJ319+CJ325+CJ331+CJ337+CJ343</f>
        <v>149069</v>
      </c>
      <c r="CK312" s="419"/>
      <c r="CL312" s="419"/>
      <c r="CM312" s="419"/>
      <c r="CN312" s="419"/>
      <c r="CO312" s="419"/>
      <c r="CP312" s="419"/>
      <c r="CQ312" s="419"/>
      <c r="CR312" s="419"/>
      <c r="CS312" s="419"/>
      <c r="CT312" s="419"/>
      <c r="CU312" s="419"/>
      <c r="CV312" s="419"/>
      <c r="CW312" s="419"/>
      <c r="CX312" s="419"/>
      <c r="CY312" s="419"/>
      <c r="CZ312" s="419"/>
      <c r="DA312" s="420"/>
    </row>
    <row r="313" spans="1:105" s="124" customFormat="1" ht="1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</row>
    <row r="314" spans="1:105" s="124" customFormat="1" ht="30.75" customHeight="1">
      <c r="A314" s="408" t="s">
        <v>366</v>
      </c>
      <c r="B314" s="408"/>
      <c r="C314" s="408"/>
      <c r="D314" s="408"/>
      <c r="E314" s="408"/>
      <c r="F314" s="408"/>
      <c r="G314" s="408"/>
      <c r="H314" s="408"/>
      <c r="I314" s="408"/>
      <c r="J314" s="408"/>
      <c r="K314" s="408"/>
      <c r="L314" s="408"/>
      <c r="M314" s="408"/>
      <c r="N314" s="408"/>
      <c r="O314" s="408"/>
      <c r="P314" s="408"/>
      <c r="Q314" s="408"/>
      <c r="R314" s="408"/>
      <c r="S314" s="408"/>
      <c r="T314" s="408"/>
      <c r="U314" s="408"/>
      <c r="V314" s="408"/>
      <c r="W314" s="408"/>
      <c r="X314" s="408"/>
      <c r="Y314" s="408"/>
      <c r="Z314" s="408"/>
      <c r="AA314" s="408"/>
      <c r="AB314" s="408"/>
      <c r="AC314" s="408"/>
      <c r="AD314" s="408"/>
      <c r="AE314" s="408"/>
      <c r="AF314" s="408"/>
      <c r="AG314" s="408"/>
      <c r="AH314" s="408"/>
      <c r="AI314" s="408"/>
      <c r="AJ314" s="408"/>
      <c r="AK314" s="408"/>
      <c r="AL314" s="408"/>
      <c r="AM314" s="408"/>
      <c r="AN314" s="408"/>
      <c r="AO314" s="408"/>
      <c r="AP314" s="408"/>
      <c r="AQ314" s="408"/>
      <c r="AR314" s="408"/>
      <c r="AS314" s="408"/>
      <c r="AT314" s="408"/>
      <c r="AU314" s="408"/>
      <c r="AV314" s="408"/>
      <c r="AW314" s="408"/>
      <c r="AX314" s="408"/>
      <c r="AY314" s="408"/>
      <c r="AZ314" s="408"/>
      <c r="BA314" s="408"/>
      <c r="BB314" s="408"/>
      <c r="BC314" s="408"/>
      <c r="BD314" s="408"/>
      <c r="BE314" s="408"/>
      <c r="BF314" s="408"/>
      <c r="BG314" s="408"/>
      <c r="BH314" s="408"/>
      <c r="BI314" s="408"/>
      <c r="BJ314" s="408"/>
      <c r="BK314" s="408"/>
      <c r="BL314" s="408"/>
      <c r="BM314" s="408"/>
      <c r="BN314" s="408"/>
      <c r="BO314" s="408"/>
      <c r="BP314" s="408"/>
      <c r="BQ314" s="408"/>
      <c r="BR314" s="408"/>
      <c r="BS314" s="408"/>
      <c r="BT314" s="408"/>
      <c r="BU314" s="408"/>
      <c r="BV314" s="408"/>
      <c r="BW314" s="408"/>
      <c r="BX314" s="408"/>
      <c r="BY314" s="408"/>
      <c r="BZ314" s="408"/>
      <c r="CA314" s="408"/>
      <c r="CB314" s="408"/>
      <c r="CC314" s="408"/>
      <c r="CD314" s="408"/>
      <c r="CE314" s="408"/>
      <c r="CF314" s="408"/>
      <c r="CG314" s="408"/>
      <c r="CH314" s="408"/>
      <c r="CI314" s="408"/>
      <c r="CJ314" s="408"/>
      <c r="CK314" s="408"/>
      <c r="CL314" s="408"/>
      <c r="CM314" s="408"/>
      <c r="CN314" s="408"/>
      <c r="CO314" s="408"/>
      <c r="CP314" s="408"/>
      <c r="CQ314" s="408"/>
      <c r="CR314" s="408"/>
      <c r="CS314" s="408"/>
      <c r="CT314" s="408"/>
      <c r="CU314" s="408"/>
      <c r="CV314" s="408"/>
      <c r="CW314" s="408"/>
      <c r="CX314" s="408"/>
      <c r="CY314" s="408"/>
      <c r="CZ314" s="408"/>
      <c r="DA314" s="408"/>
    </row>
    <row r="315" spans="1:105" s="124" customFormat="1" ht="14.25">
      <c r="A315" s="133"/>
      <c r="B315" s="133"/>
      <c r="C315" s="133"/>
      <c r="D315" s="133"/>
      <c r="E315" s="133"/>
      <c r="F315" s="133"/>
      <c r="G315" s="133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  <c r="BY315" s="135"/>
      <c r="BZ315" s="135"/>
      <c r="CA315" s="135"/>
      <c r="CB315" s="135"/>
      <c r="CC315" s="135"/>
      <c r="CD315" s="135"/>
      <c r="CE315" s="135"/>
      <c r="CF315" s="135"/>
      <c r="CG315" s="135"/>
      <c r="CH315" s="135"/>
      <c r="CI315" s="135"/>
      <c r="CJ315" s="135"/>
      <c r="CK315" s="135"/>
      <c r="CL315" s="135"/>
      <c r="CM315" s="135"/>
      <c r="CN315" s="135"/>
      <c r="CO315" s="135"/>
      <c r="CP315" s="135"/>
      <c r="CQ315" s="135"/>
      <c r="CR315" s="135"/>
      <c r="CS315" s="135"/>
      <c r="CT315" s="135"/>
      <c r="CU315" s="135"/>
      <c r="CV315" s="135"/>
      <c r="CW315" s="135"/>
      <c r="CX315" s="135"/>
      <c r="CY315" s="135"/>
      <c r="CZ315" s="135"/>
      <c r="DA315" s="135"/>
    </row>
    <row r="316" spans="1:105" s="124" customFormat="1" ht="14.25">
      <c r="A316" s="402" t="s">
        <v>42</v>
      </c>
      <c r="B316" s="402"/>
      <c r="C316" s="402"/>
      <c r="D316" s="402"/>
      <c r="E316" s="402"/>
      <c r="F316" s="402"/>
      <c r="G316" s="402"/>
      <c r="H316" s="400"/>
      <c r="I316" s="400"/>
      <c r="J316" s="400"/>
      <c r="K316" s="400"/>
      <c r="L316" s="400"/>
      <c r="M316" s="400"/>
      <c r="N316" s="400"/>
      <c r="O316" s="400"/>
      <c r="P316" s="400"/>
      <c r="Q316" s="400"/>
      <c r="R316" s="400"/>
      <c r="S316" s="400"/>
      <c r="T316" s="400"/>
      <c r="U316" s="400"/>
      <c r="V316" s="400"/>
      <c r="W316" s="400"/>
      <c r="X316" s="400"/>
      <c r="Y316" s="400"/>
      <c r="Z316" s="400"/>
      <c r="AA316" s="400"/>
      <c r="AB316" s="400"/>
      <c r="AC316" s="400"/>
      <c r="AD316" s="400"/>
      <c r="AE316" s="400"/>
      <c r="AF316" s="400"/>
      <c r="AG316" s="400"/>
      <c r="AH316" s="400"/>
      <c r="AI316" s="400"/>
      <c r="AJ316" s="400"/>
      <c r="AK316" s="400"/>
      <c r="AL316" s="400"/>
      <c r="AM316" s="400"/>
      <c r="AN316" s="400"/>
      <c r="AO316" s="400"/>
      <c r="AP316" s="400"/>
      <c r="AQ316" s="400"/>
      <c r="AR316" s="400"/>
      <c r="AS316" s="400"/>
      <c r="AT316" s="400"/>
      <c r="AU316" s="400"/>
      <c r="AV316" s="400"/>
      <c r="AW316" s="400"/>
      <c r="AX316" s="400"/>
      <c r="AY316" s="400"/>
      <c r="AZ316" s="400"/>
      <c r="BA316" s="400"/>
      <c r="BB316" s="400"/>
      <c r="BC316" s="400"/>
      <c r="BD316" s="403"/>
      <c r="BE316" s="403"/>
      <c r="BF316" s="403"/>
      <c r="BG316" s="403"/>
      <c r="BH316" s="403"/>
      <c r="BI316" s="403"/>
      <c r="BJ316" s="403"/>
      <c r="BK316" s="403"/>
      <c r="BL316" s="403"/>
      <c r="BM316" s="403"/>
      <c r="BN316" s="403"/>
      <c r="BO316" s="403"/>
      <c r="BP316" s="403"/>
      <c r="BQ316" s="403"/>
      <c r="BR316" s="403"/>
      <c r="BS316" s="403"/>
      <c r="BT316" s="401"/>
      <c r="BU316" s="401"/>
      <c r="BV316" s="401"/>
      <c r="BW316" s="401"/>
      <c r="BX316" s="401"/>
      <c r="BY316" s="401"/>
      <c r="BZ316" s="401"/>
      <c r="CA316" s="401"/>
      <c r="CB316" s="401"/>
      <c r="CC316" s="401"/>
      <c r="CD316" s="401"/>
      <c r="CE316" s="401"/>
      <c r="CF316" s="401"/>
      <c r="CG316" s="401"/>
      <c r="CH316" s="401"/>
      <c r="CI316" s="401"/>
      <c r="CJ316" s="404"/>
      <c r="CK316" s="404"/>
      <c r="CL316" s="404"/>
      <c r="CM316" s="404"/>
      <c r="CN316" s="404"/>
      <c r="CO316" s="404"/>
      <c r="CP316" s="404"/>
      <c r="CQ316" s="404"/>
      <c r="CR316" s="404"/>
      <c r="CS316" s="404"/>
      <c r="CT316" s="404"/>
      <c r="CU316" s="404"/>
      <c r="CV316" s="404"/>
      <c r="CW316" s="404"/>
      <c r="CX316" s="404"/>
      <c r="CY316" s="404"/>
      <c r="CZ316" s="404"/>
      <c r="DA316" s="404"/>
    </row>
    <row r="317" spans="1:105" s="124" customFormat="1" ht="14.25">
      <c r="A317" s="402" t="s">
        <v>215</v>
      </c>
      <c r="B317" s="402"/>
      <c r="C317" s="402"/>
      <c r="D317" s="402"/>
      <c r="E317" s="402"/>
      <c r="F317" s="402"/>
      <c r="G317" s="402"/>
      <c r="H317" s="400"/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0"/>
      <c r="T317" s="400"/>
      <c r="U317" s="400"/>
      <c r="V317" s="400"/>
      <c r="W317" s="400"/>
      <c r="X317" s="400"/>
      <c r="Y317" s="400"/>
      <c r="Z317" s="400"/>
      <c r="AA317" s="400"/>
      <c r="AB317" s="400"/>
      <c r="AC317" s="400"/>
      <c r="AD317" s="400"/>
      <c r="AE317" s="400"/>
      <c r="AF317" s="400"/>
      <c r="AG317" s="400"/>
      <c r="AH317" s="400"/>
      <c r="AI317" s="400"/>
      <c r="AJ317" s="400"/>
      <c r="AK317" s="400"/>
      <c r="AL317" s="400"/>
      <c r="AM317" s="400"/>
      <c r="AN317" s="400"/>
      <c r="AO317" s="400"/>
      <c r="AP317" s="400"/>
      <c r="AQ317" s="400"/>
      <c r="AR317" s="400"/>
      <c r="AS317" s="400"/>
      <c r="AT317" s="400"/>
      <c r="AU317" s="400"/>
      <c r="AV317" s="400"/>
      <c r="AW317" s="400"/>
      <c r="AX317" s="400"/>
      <c r="AY317" s="400"/>
      <c r="AZ317" s="400"/>
      <c r="BA317" s="400"/>
      <c r="BB317" s="400"/>
      <c r="BC317" s="400"/>
      <c r="BD317" s="403"/>
      <c r="BE317" s="403"/>
      <c r="BF317" s="403"/>
      <c r="BG317" s="403"/>
      <c r="BH317" s="403"/>
      <c r="BI317" s="403"/>
      <c r="BJ317" s="403"/>
      <c r="BK317" s="403"/>
      <c r="BL317" s="403"/>
      <c r="BM317" s="403"/>
      <c r="BN317" s="403"/>
      <c r="BO317" s="403"/>
      <c r="BP317" s="403"/>
      <c r="BQ317" s="403"/>
      <c r="BR317" s="403"/>
      <c r="BS317" s="403"/>
      <c r="BT317" s="401"/>
      <c r="BU317" s="401"/>
      <c r="BV317" s="401"/>
      <c r="BW317" s="401"/>
      <c r="BX317" s="401"/>
      <c r="BY317" s="401"/>
      <c r="BZ317" s="401"/>
      <c r="CA317" s="401"/>
      <c r="CB317" s="401"/>
      <c r="CC317" s="401"/>
      <c r="CD317" s="401"/>
      <c r="CE317" s="401"/>
      <c r="CF317" s="401"/>
      <c r="CG317" s="401"/>
      <c r="CH317" s="401"/>
      <c r="CI317" s="401"/>
      <c r="CJ317" s="404"/>
      <c r="CK317" s="404"/>
      <c r="CL317" s="404"/>
      <c r="CM317" s="404"/>
      <c r="CN317" s="404"/>
      <c r="CO317" s="404"/>
      <c r="CP317" s="404"/>
      <c r="CQ317" s="404"/>
      <c r="CR317" s="404"/>
      <c r="CS317" s="404"/>
      <c r="CT317" s="404"/>
      <c r="CU317" s="404"/>
      <c r="CV317" s="404"/>
      <c r="CW317" s="404"/>
      <c r="CX317" s="404"/>
      <c r="CY317" s="404"/>
      <c r="CZ317" s="404"/>
      <c r="DA317" s="404"/>
    </row>
    <row r="318" spans="1:105" s="124" customFormat="1" ht="14.25">
      <c r="A318" s="402" t="s">
        <v>348</v>
      </c>
      <c r="B318" s="402"/>
      <c r="C318" s="402"/>
      <c r="D318" s="402"/>
      <c r="E318" s="402"/>
      <c r="F318" s="402"/>
      <c r="G318" s="402"/>
      <c r="H318" s="400"/>
      <c r="I318" s="400"/>
      <c r="J318" s="400"/>
      <c r="K318" s="400"/>
      <c r="L318" s="400"/>
      <c r="M318" s="400"/>
      <c r="N318" s="400"/>
      <c r="O318" s="400"/>
      <c r="P318" s="400"/>
      <c r="Q318" s="400"/>
      <c r="R318" s="400"/>
      <c r="S318" s="400"/>
      <c r="T318" s="400"/>
      <c r="U318" s="400"/>
      <c r="V318" s="400"/>
      <c r="W318" s="400"/>
      <c r="X318" s="400"/>
      <c r="Y318" s="400"/>
      <c r="Z318" s="400"/>
      <c r="AA318" s="400"/>
      <c r="AB318" s="400"/>
      <c r="AC318" s="400"/>
      <c r="AD318" s="400"/>
      <c r="AE318" s="400"/>
      <c r="AF318" s="400"/>
      <c r="AG318" s="400"/>
      <c r="AH318" s="400"/>
      <c r="AI318" s="400"/>
      <c r="AJ318" s="400"/>
      <c r="AK318" s="400"/>
      <c r="AL318" s="400"/>
      <c r="AM318" s="400"/>
      <c r="AN318" s="400"/>
      <c r="AO318" s="400"/>
      <c r="AP318" s="400"/>
      <c r="AQ318" s="400"/>
      <c r="AR318" s="400"/>
      <c r="AS318" s="400"/>
      <c r="AT318" s="400"/>
      <c r="AU318" s="400"/>
      <c r="AV318" s="400"/>
      <c r="AW318" s="400"/>
      <c r="AX318" s="400"/>
      <c r="AY318" s="400"/>
      <c r="AZ318" s="400"/>
      <c r="BA318" s="400"/>
      <c r="BB318" s="400"/>
      <c r="BC318" s="400"/>
      <c r="BD318" s="403"/>
      <c r="BE318" s="403"/>
      <c r="BF318" s="403"/>
      <c r="BG318" s="403"/>
      <c r="BH318" s="403"/>
      <c r="BI318" s="403"/>
      <c r="BJ318" s="403"/>
      <c r="BK318" s="403"/>
      <c r="BL318" s="403"/>
      <c r="BM318" s="403"/>
      <c r="BN318" s="403"/>
      <c r="BO318" s="403"/>
      <c r="BP318" s="403"/>
      <c r="BQ318" s="403"/>
      <c r="BR318" s="403"/>
      <c r="BS318" s="403"/>
      <c r="BT318" s="401"/>
      <c r="BU318" s="401"/>
      <c r="BV318" s="401"/>
      <c r="BW318" s="401"/>
      <c r="BX318" s="401"/>
      <c r="BY318" s="401"/>
      <c r="BZ318" s="401"/>
      <c r="CA318" s="401"/>
      <c r="CB318" s="401"/>
      <c r="CC318" s="401"/>
      <c r="CD318" s="401"/>
      <c r="CE318" s="401"/>
      <c r="CF318" s="401"/>
      <c r="CG318" s="401"/>
      <c r="CH318" s="401"/>
      <c r="CI318" s="401"/>
      <c r="CJ318" s="404">
        <v>0</v>
      </c>
      <c r="CK318" s="404"/>
      <c r="CL318" s="404"/>
      <c r="CM318" s="404"/>
      <c r="CN318" s="404"/>
      <c r="CO318" s="404"/>
      <c r="CP318" s="404"/>
      <c r="CQ318" s="404"/>
      <c r="CR318" s="404"/>
      <c r="CS318" s="404"/>
      <c r="CT318" s="404"/>
      <c r="CU318" s="404"/>
      <c r="CV318" s="404"/>
      <c r="CW318" s="404"/>
      <c r="CX318" s="404"/>
      <c r="CY318" s="404"/>
      <c r="CZ318" s="404"/>
      <c r="DA318" s="404"/>
    </row>
    <row r="319" spans="1:105" s="124" customFormat="1" ht="14.25">
      <c r="A319" s="402"/>
      <c r="B319" s="402"/>
      <c r="C319" s="402"/>
      <c r="D319" s="402"/>
      <c r="E319" s="402"/>
      <c r="F319" s="402"/>
      <c r="G319" s="402"/>
      <c r="H319" s="405" t="s">
        <v>193</v>
      </c>
      <c r="I319" s="405"/>
      <c r="J319" s="405"/>
      <c r="K319" s="405"/>
      <c r="L319" s="405"/>
      <c r="M319" s="405"/>
      <c r="N319" s="405"/>
      <c r="O319" s="405"/>
      <c r="P319" s="405"/>
      <c r="Q319" s="405"/>
      <c r="R319" s="405"/>
      <c r="S319" s="405"/>
      <c r="T319" s="405"/>
      <c r="U319" s="405"/>
      <c r="V319" s="405"/>
      <c r="W319" s="405"/>
      <c r="X319" s="405"/>
      <c r="Y319" s="405"/>
      <c r="Z319" s="405"/>
      <c r="AA319" s="405"/>
      <c r="AB319" s="405"/>
      <c r="AC319" s="405"/>
      <c r="AD319" s="405"/>
      <c r="AE319" s="405"/>
      <c r="AF319" s="405"/>
      <c r="AG319" s="405"/>
      <c r="AH319" s="405"/>
      <c r="AI319" s="405"/>
      <c r="AJ319" s="405"/>
      <c r="AK319" s="405"/>
      <c r="AL319" s="405"/>
      <c r="AM319" s="405"/>
      <c r="AN319" s="405"/>
      <c r="AO319" s="405"/>
      <c r="AP319" s="405"/>
      <c r="AQ319" s="405"/>
      <c r="AR319" s="405"/>
      <c r="AS319" s="405"/>
      <c r="AT319" s="405"/>
      <c r="AU319" s="405"/>
      <c r="AV319" s="405"/>
      <c r="AW319" s="405"/>
      <c r="AX319" s="405"/>
      <c r="AY319" s="405"/>
      <c r="AZ319" s="405"/>
      <c r="BA319" s="405"/>
      <c r="BB319" s="405"/>
      <c r="BC319" s="405"/>
      <c r="BD319" s="402"/>
      <c r="BE319" s="402"/>
      <c r="BF319" s="402"/>
      <c r="BG319" s="402"/>
      <c r="BH319" s="402"/>
      <c r="BI319" s="402"/>
      <c r="BJ319" s="402"/>
      <c r="BK319" s="402"/>
      <c r="BL319" s="402"/>
      <c r="BM319" s="402"/>
      <c r="BN319" s="402"/>
      <c r="BO319" s="402"/>
      <c r="BP319" s="402"/>
      <c r="BQ319" s="402"/>
      <c r="BR319" s="402"/>
      <c r="BS319" s="402"/>
      <c r="BT319" s="406" t="s">
        <v>175</v>
      </c>
      <c r="BU319" s="406"/>
      <c r="BV319" s="406"/>
      <c r="BW319" s="406"/>
      <c r="BX319" s="406"/>
      <c r="BY319" s="406"/>
      <c r="BZ319" s="406"/>
      <c r="CA319" s="406"/>
      <c r="CB319" s="406"/>
      <c r="CC319" s="406"/>
      <c r="CD319" s="406"/>
      <c r="CE319" s="406"/>
      <c r="CF319" s="406"/>
      <c r="CG319" s="406"/>
      <c r="CH319" s="406"/>
      <c r="CI319" s="406"/>
      <c r="CJ319" s="407">
        <f>SUM(CJ316:CJ318)</f>
        <v>0</v>
      </c>
      <c r="CK319" s="407"/>
      <c r="CL319" s="407"/>
      <c r="CM319" s="407"/>
      <c r="CN319" s="407"/>
      <c r="CO319" s="407"/>
      <c r="CP319" s="407"/>
      <c r="CQ319" s="407"/>
      <c r="CR319" s="407"/>
      <c r="CS319" s="407"/>
      <c r="CT319" s="407"/>
      <c r="CU319" s="407"/>
      <c r="CV319" s="407"/>
      <c r="CW319" s="407"/>
      <c r="CX319" s="407"/>
      <c r="CY319" s="407"/>
      <c r="CZ319" s="407"/>
      <c r="DA319" s="407"/>
    </row>
    <row r="320" spans="1:105" s="124" customFormat="1" ht="14.25">
      <c r="A320" s="133"/>
      <c r="B320" s="133"/>
      <c r="C320" s="133"/>
      <c r="D320" s="133"/>
      <c r="E320" s="133"/>
      <c r="F320" s="133"/>
      <c r="G320" s="133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</row>
    <row r="321" spans="1:105" s="124" customFormat="1" ht="30.75" customHeight="1">
      <c r="A321" s="408" t="s">
        <v>367</v>
      </c>
      <c r="B321" s="408"/>
      <c r="C321" s="408"/>
      <c r="D321" s="408"/>
      <c r="E321" s="408"/>
      <c r="F321" s="408"/>
      <c r="G321" s="408"/>
      <c r="H321" s="408"/>
      <c r="I321" s="408"/>
      <c r="J321" s="408"/>
      <c r="K321" s="408"/>
      <c r="L321" s="408"/>
      <c r="M321" s="408"/>
      <c r="N321" s="408"/>
      <c r="O321" s="408"/>
      <c r="P321" s="408"/>
      <c r="Q321" s="408"/>
      <c r="R321" s="408"/>
      <c r="S321" s="408"/>
      <c r="T321" s="408"/>
      <c r="U321" s="408"/>
      <c r="V321" s="408"/>
      <c r="W321" s="408"/>
      <c r="X321" s="408"/>
      <c r="Y321" s="408"/>
      <c r="Z321" s="408"/>
      <c r="AA321" s="408"/>
      <c r="AB321" s="408"/>
      <c r="AC321" s="408"/>
      <c r="AD321" s="408"/>
      <c r="AE321" s="408"/>
      <c r="AF321" s="408"/>
      <c r="AG321" s="408"/>
      <c r="AH321" s="408"/>
      <c r="AI321" s="408"/>
      <c r="AJ321" s="408"/>
      <c r="AK321" s="408"/>
      <c r="AL321" s="408"/>
      <c r="AM321" s="408"/>
      <c r="AN321" s="408"/>
      <c r="AO321" s="408"/>
      <c r="AP321" s="408"/>
      <c r="AQ321" s="408"/>
      <c r="AR321" s="408"/>
      <c r="AS321" s="408"/>
      <c r="AT321" s="408"/>
      <c r="AU321" s="408"/>
      <c r="AV321" s="408"/>
      <c r="AW321" s="408"/>
      <c r="AX321" s="408"/>
      <c r="AY321" s="408"/>
      <c r="AZ321" s="408"/>
      <c r="BA321" s="408"/>
      <c r="BB321" s="408"/>
      <c r="BC321" s="408"/>
      <c r="BD321" s="408"/>
      <c r="BE321" s="408"/>
      <c r="BF321" s="408"/>
      <c r="BG321" s="408"/>
      <c r="BH321" s="408"/>
      <c r="BI321" s="408"/>
      <c r="BJ321" s="408"/>
      <c r="BK321" s="408"/>
      <c r="BL321" s="408"/>
      <c r="BM321" s="408"/>
      <c r="BN321" s="408"/>
      <c r="BO321" s="408"/>
      <c r="BP321" s="408"/>
      <c r="BQ321" s="408"/>
      <c r="BR321" s="408"/>
      <c r="BS321" s="408"/>
      <c r="BT321" s="408"/>
      <c r="BU321" s="408"/>
      <c r="BV321" s="408"/>
      <c r="BW321" s="408"/>
      <c r="BX321" s="408"/>
      <c r="BY321" s="408"/>
      <c r="BZ321" s="408"/>
      <c r="CA321" s="408"/>
      <c r="CB321" s="408"/>
      <c r="CC321" s="408"/>
      <c r="CD321" s="408"/>
      <c r="CE321" s="408"/>
      <c r="CF321" s="408"/>
      <c r="CG321" s="408"/>
      <c r="CH321" s="408"/>
      <c r="CI321" s="408"/>
      <c r="CJ321" s="408"/>
      <c r="CK321" s="408"/>
      <c r="CL321" s="408"/>
      <c r="CM321" s="408"/>
      <c r="CN321" s="408"/>
      <c r="CO321" s="408"/>
      <c r="CP321" s="408"/>
      <c r="CQ321" s="408"/>
      <c r="CR321" s="408"/>
      <c r="CS321" s="408"/>
      <c r="CT321" s="408"/>
      <c r="CU321" s="408"/>
      <c r="CV321" s="408"/>
      <c r="CW321" s="408"/>
      <c r="CX321" s="408"/>
      <c r="CY321" s="408"/>
      <c r="CZ321" s="408"/>
      <c r="DA321" s="408"/>
    </row>
    <row r="322" spans="1:105" s="124" customFormat="1" ht="14.25">
      <c r="A322" s="133"/>
      <c r="B322" s="133"/>
      <c r="C322" s="133"/>
      <c r="D322" s="133"/>
      <c r="E322" s="133"/>
      <c r="F322" s="133"/>
      <c r="G322" s="133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  <c r="CA322" s="135"/>
      <c r="CB322" s="135"/>
      <c r="CC322" s="135"/>
      <c r="CD322" s="135"/>
      <c r="CE322" s="135"/>
      <c r="CF322" s="135"/>
      <c r="CG322" s="135"/>
      <c r="CH322" s="135"/>
      <c r="CI322" s="135"/>
      <c r="CJ322" s="135"/>
      <c r="CK322" s="135"/>
      <c r="CL322" s="135"/>
      <c r="CM322" s="135"/>
      <c r="CN322" s="135"/>
      <c r="CO322" s="135"/>
      <c r="CP322" s="135"/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</row>
    <row r="323" spans="1:105" s="124" customFormat="1" ht="14.25">
      <c r="A323" s="402" t="s">
        <v>42</v>
      </c>
      <c r="B323" s="402"/>
      <c r="C323" s="402"/>
      <c r="D323" s="402"/>
      <c r="E323" s="402"/>
      <c r="F323" s="402"/>
      <c r="G323" s="402"/>
      <c r="H323" s="409" t="s">
        <v>368</v>
      </c>
      <c r="I323" s="410"/>
      <c r="J323" s="410"/>
      <c r="K323" s="410"/>
      <c r="L323" s="410"/>
      <c r="M323" s="410"/>
      <c r="N323" s="410"/>
      <c r="O323" s="410"/>
      <c r="P323" s="410"/>
      <c r="Q323" s="410"/>
      <c r="R323" s="410"/>
      <c r="S323" s="410"/>
      <c r="T323" s="410"/>
      <c r="U323" s="410"/>
      <c r="V323" s="410"/>
      <c r="W323" s="410"/>
      <c r="X323" s="410"/>
      <c r="Y323" s="410"/>
      <c r="Z323" s="410"/>
      <c r="AA323" s="410"/>
      <c r="AB323" s="410"/>
      <c r="AC323" s="410"/>
      <c r="AD323" s="410"/>
      <c r="AE323" s="410"/>
      <c r="AF323" s="410"/>
      <c r="AG323" s="410"/>
      <c r="AH323" s="410"/>
      <c r="AI323" s="410"/>
      <c r="AJ323" s="410"/>
      <c r="AK323" s="410"/>
      <c r="AL323" s="410"/>
      <c r="AM323" s="410"/>
      <c r="AN323" s="410"/>
      <c r="AO323" s="410"/>
      <c r="AP323" s="410"/>
      <c r="AQ323" s="410"/>
      <c r="AR323" s="410"/>
      <c r="AS323" s="410"/>
      <c r="AT323" s="410"/>
      <c r="AU323" s="410"/>
      <c r="AV323" s="410"/>
      <c r="AW323" s="410"/>
      <c r="AX323" s="410"/>
      <c r="AY323" s="410"/>
      <c r="AZ323" s="410"/>
      <c r="BA323" s="410"/>
      <c r="BB323" s="410"/>
      <c r="BC323" s="411"/>
      <c r="BD323" s="403">
        <v>927</v>
      </c>
      <c r="BE323" s="403"/>
      <c r="BF323" s="403"/>
      <c r="BG323" s="403"/>
      <c r="BH323" s="403"/>
      <c r="BI323" s="403"/>
      <c r="BJ323" s="403"/>
      <c r="BK323" s="403"/>
      <c r="BL323" s="403"/>
      <c r="BM323" s="403"/>
      <c r="BN323" s="403"/>
      <c r="BO323" s="403"/>
      <c r="BP323" s="403"/>
      <c r="BQ323" s="403"/>
      <c r="BR323" s="403"/>
      <c r="BS323" s="403"/>
      <c r="BT323" s="401">
        <v>65</v>
      </c>
      <c r="BU323" s="401"/>
      <c r="BV323" s="401"/>
      <c r="BW323" s="401"/>
      <c r="BX323" s="401"/>
      <c r="BY323" s="401"/>
      <c r="BZ323" s="401"/>
      <c r="CA323" s="401"/>
      <c r="CB323" s="401"/>
      <c r="CC323" s="401"/>
      <c r="CD323" s="401"/>
      <c r="CE323" s="401"/>
      <c r="CF323" s="401"/>
      <c r="CG323" s="401"/>
      <c r="CH323" s="401"/>
      <c r="CI323" s="401"/>
      <c r="CJ323" s="404">
        <v>104700</v>
      </c>
      <c r="CK323" s="404"/>
      <c r="CL323" s="404"/>
      <c r="CM323" s="404"/>
      <c r="CN323" s="404"/>
      <c r="CO323" s="404"/>
      <c r="CP323" s="404"/>
      <c r="CQ323" s="404"/>
      <c r="CR323" s="404"/>
      <c r="CS323" s="404"/>
      <c r="CT323" s="404"/>
      <c r="CU323" s="404"/>
      <c r="CV323" s="404"/>
      <c r="CW323" s="404"/>
      <c r="CX323" s="404"/>
      <c r="CY323" s="404"/>
      <c r="CZ323" s="404"/>
      <c r="DA323" s="404"/>
    </row>
    <row r="324" spans="1:105" s="124" customFormat="1" ht="14.25">
      <c r="A324" s="402" t="s">
        <v>215</v>
      </c>
      <c r="B324" s="402"/>
      <c r="C324" s="402"/>
      <c r="D324" s="402"/>
      <c r="E324" s="402"/>
      <c r="F324" s="402"/>
      <c r="G324" s="402"/>
      <c r="H324" s="400" t="s">
        <v>397</v>
      </c>
      <c r="I324" s="400"/>
      <c r="J324" s="400"/>
      <c r="K324" s="400"/>
      <c r="L324" s="400"/>
      <c r="M324" s="400"/>
      <c r="N324" s="400"/>
      <c r="O324" s="400"/>
      <c r="P324" s="400"/>
      <c r="Q324" s="400"/>
      <c r="R324" s="400"/>
      <c r="S324" s="400"/>
      <c r="T324" s="400"/>
      <c r="U324" s="400"/>
      <c r="V324" s="400"/>
      <c r="W324" s="400"/>
      <c r="X324" s="400"/>
      <c r="Y324" s="400"/>
      <c r="Z324" s="400"/>
      <c r="AA324" s="400"/>
      <c r="AB324" s="400"/>
      <c r="AC324" s="400"/>
      <c r="AD324" s="400"/>
      <c r="AE324" s="400"/>
      <c r="AF324" s="400"/>
      <c r="AG324" s="400"/>
      <c r="AH324" s="400"/>
      <c r="AI324" s="400"/>
      <c r="AJ324" s="400"/>
      <c r="AK324" s="400"/>
      <c r="AL324" s="400"/>
      <c r="AM324" s="400"/>
      <c r="AN324" s="400"/>
      <c r="AO324" s="400"/>
      <c r="AP324" s="400"/>
      <c r="AQ324" s="400"/>
      <c r="AR324" s="400"/>
      <c r="AS324" s="400"/>
      <c r="AT324" s="400"/>
      <c r="AU324" s="400"/>
      <c r="AV324" s="400"/>
      <c r="AW324" s="400"/>
      <c r="AX324" s="400"/>
      <c r="AY324" s="400"/>
      <c r="AZ324" s="400"/>
      <c r="BA324" s="400"/>
      <c r="BB324" s="400"/>
      <c r="BC324" s="400"/>
      <c r="BD324" s="403">
        <v>250</v>
      </c>
      <c r="BE324" s="403"/>
      <c r="BF324" s="403"/>
      <c r="BG324" s="403"/>
      <c r="BH324" s="403"/>
      <c r="BI324" s="403"/>
      <c r="BJ324" s="403"/>
      <c r="BK324" s="403"/>
      <c r="BL324" s="403"/>
      <c r="BM324" s="403"/>
      <c r="BN324" s="403"/>
      <c r="BO324" s="403"/>
      <c r="BP324" s="403"/>
      <c r="BQ324" s="403"/>
      <c r="BR324" s="403"/>
      <c r="BS324" s="403"/>
      <c r="BT324" s="401">
        <v>80</v>
      </c>
      <c r="BU324" s="401"/>
      <c r="BV324" s="401"/>
      <c r="BW324" s="401"/>
      <c r="BX324" s="401"/>
      <c r="BY324" s="401"/>
      <c r="BZ324" s="401"/>
      <c r="CA324" s="401"/>
      <c r="CB324" s="401"/>
      <c r="CC324" s="401"/>
      <c r="CD324" s="401"/>
      <c r="CE324" s="401"/>
      <c r="CF324" s="401"/>
      <c r="CG324" s="401"/>
      <c r="CH324" s="401"/>
      <c r="CI324" s="401"/>
      <c r="CJ324" s="404">
        <v>20000</v>
      </c>
      <c r="CK324" s="404"/>
      <c r="CL324" s="404"/>
      <c r="CM324" s="404"/>
      <c r="CN324" s="404"/>
      <c r="CO324" s="404"/>
      <c r="CP324" s="404"/>
      <c r="CQ324" s="404"/>
      <c r="CR324" s="404"/>
      <c r="CS324" s="404"/>
      <c r="CT324" s="404"/>
      <c r="CU324" s="404"/>
      <c r="CV324" s="404"/>
      <c r="CW324" s="404"/>
      <c r="CX324" s="404"/>
      <c r="CY324" s="404"/>
      <c r="CZ324" s="404"/>
      <c r="DA324" s="404"/>
    </row>
    <row r="325" spans="1:105" s="124" customFormat="1" ht="14.25">
      <c r="A325" s="402"/>
      <c r="B325" s="402"/>
      <c r="C325" s="402"/>
      <c r="D325" s="402"/>
      <c r="E325" s="402"/>
      <c r="F325" s="402"/>
      <c r="G325" s="402"/>
      <c r="H325" s="414" t="s">
        <v>193</v>
      </c>
      <c r="I325" s="415"/>
      <c r="J325" s="415"/>
      <c r="K325" s="415"/>
      <c r="L325" s="415"/>
      <c r="M325" s="415"/>
      <c r="N325" s="415"/>
      <c r="O325" s="415"/>
      <c r="P325" s="415"/>
      <c r="Q325" s="415"/>
      <c r="R325" s="415"/>
      <c r="S325" s="415"/>
      <c r="T325" s="415"/>
      <c r="U325" s="415"/>
      <c r="V325" s="415"/>
      <c r="W325" s="415"/>
      <c r="X325" s="415"/>
      <c r="Y325" s="415"/>
      <c r="Z325" s="415"/>
      <c r="AA325" s="415"/>
      <c r="AB325" s="415"/>
      <c r="AC325" s="415"/>
      <c r="AD325" s="415"/>
      <c r="AE325" s="415"/>
      <c r="AF325" s="415"/>
      <c r="AG325" s="415"/>
      <c r="AH325" s="415"/>
      <c r="AI325" s="415"/>
      <c r="AJ325" s="415"/>
      <c r="AK325" s="415"/>
      <c r="AL325" s="415"/>
      <c r="AM325" s="415"/>
      <c r="AN325" s="415"/>
      <c r="AO325" s="415"/>
      <c r="AP325" s="415"/>
      <c r="AQ325" s="415"/>
      <c r="AR325" s="415"/>
      <c r="AS325" s="415"/>
      <c r="AT325" s="415"/>
      <c r="AU325" s="415"/>
      <c r="AV325" s="415"/>
      <c r="AW325" s="415"/>
      <c r="AX325" s="415"/>
      <c r="AY325" s="415"/>
      <c r="AZ325" s="415"/>
      <c r="BA325" s="415"/>
      <c r="BB325" s="415"/>
      <c r="BC325" s="416"/>
      <c r="BD325" s="403"/>
      <c r="BE325" s="403"/>
      <c r="BF325" s="403"/>
      <c r="BG325" s="403"/>
      <c r="BH325" s="403"/>
      <c r="BI325" s="403"/>
      <c r="BJ325" s="403"/>
      <c r="BK325" s="403"/>
      <c r="BL325" s="403"/>
      <c r="BM325" s="403"/>
      <c r="BN325" s="403"/>
      <c r="BO325" s="403"/>
      <c r="BP325" s="403"/>
      <c r="BQ325" s="403"/>
      <c r="BR325" s="403"/>
      <c r="BS325" s="403"/>
      <c r="BT325" s="406" t="s">
        <v>175</v>
      </c>
      <c r="BU325" s="406"/>
      <c r="BV325" s="406"/>
      <c r="BW325" s="406"/>
      <c r="BX325" s="406"/>
      <c r="BY325" s="406"/>
      <c r="BZ325" s="406"/>
      <c r="CA325" s="406"/>
      <c r="CB325" s="406"/>
      <c r="CC325" s="406"/>
      <c r="CD325" s="406"/>
      <c r="CE325" s="406"/>
      <c r="CF325" s="406"/>
      <c r="CG325" s="406"/>
      <c r="CH325" s="406"/>
      <c r="CI325" s="406"/>
      <c r="CJ325" s="407">
        <f>SUM(CJ323:CJ324)</f>
        <v>124700</v>
      </c>
      <c r="CK325" s="407"/>
      <c r="CL325" s="407"/>
      <c r="CM325" s="407"/>
      <c r="CN325" s="407"/>
      <c r="CO325" s="407"/>
      <c r="CP325" s="407"/>
      <c r="CQ325" s="407"/>
      <c r="CR325" s="407"/>
      <c r="CS325" s="407"/>
      <c r="CT325" s="407"/>
      <c r="CU325" s="407"/>
      <c r="CV325" s="407"/>
      <c r="CW325" s="407"/>
      <c r="CX325" s="407"/>
      <c r="CY325" s="407"/>
      <c r="CZ325" s="407"/>
      <c r="DA325" s="407"/>
    </row>
    <row r="326" spans="1:105" s="124" customFormat="1" ht="14.25">
      <c r="A326" s="133"/>
      <c r="B326" s="133"/>
      <c r="C326" s="133"/>
      <c r="D326" s="133"/>
      <c r="E326" s="133"/>
      <c r="F326" s="133"/>
      <c r="G326" s="133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</row>
    <row r="327" spans="1:105" s="124" customFormat="1" ht="30.75" customHeight="1">
      <c r="A327" s="408" t="s">
        <v>369</v>
      </c>
      <c r="B327" s="408"/>
      <c r="C327" s="408"/>
      <c r="D327" s="408"/>
      <c r="E327" s="408"/>
      <c r="F327" s="408"/>
      <c r="G327" s="408"/>
      <c r="H327" s="408"/>
      <c r="I327" s="408"/>
      <c r="J327" s="408"/>
      <c r="K327" s="408"/>
      <c r="L327" s="408"/>
      <c r="M327" s="408"/>
      <c r="N327" s="408"/>
      <c r="O327" s="408"/>
      <c r="P327" s="408"/>
      <c r="Q327" s="408"/>
      <c r="R327" s="408"/>
      <c r="S327" s="408"/>
      <c r="T327" s="408"/>
      <c r="U327" s="408"/>
      <c r="V327" s="408"/>
      <c r="W327" s="408"/>
      <c r="X327" s="408"/>
      <c r="Y327" s="408"/>
      <c r="Z327" s="408"/>
      <c r="AA327" s="408"/>
      <c r="AB327" s="408"/>
      <c r="AC327" s="408"/>
      <c r="AD327" s="408"/>
      <c r="AE327" s="408"/>
      <c r="AF327" s="408"/>
      <c r="AG327" s="408"/>
      <c r="AH327" s="408"/>
      <c r="AI327" s="408"/>
      <c r="AJ327" s="408"/>
      <c r="AK327" s="408"/>
      <c r="AL327" s="408"/>
      <c r="AM327" s="408"/>
      <c r="AN327" s="408"/>
      <c r="AO327" s="408"/>
      <c r="AP327" s="408"/>
      <c r="AQ327" s="408"/>
      <c r="AR327" s="408"/>
      <c r="AS327" s="408"/>
      <c r="AT327" s="408"/>
      <c r="AU327" s="408"/>
      <c r="AV327" s="408"/>
      <c r="AW327" s="408"/>
      <c r="AX327" s="408"/>
      <c r="AY327" s="408"/>
      <c r="AZ327" s="408"/>
      <c r="BA327" s="408"/>
      <c r="BB327" s="408"/>
      <c r="BC327" s="408"/>
      <c r="BD327" s="408"/>
      <c r="BE327" s="408"/>
      <c r="BF327" s="408"/>
      <c r="BG327" s="408"/>
      <c r="BH327" s="408"/>
      <c r="BI327" s="408"/>
      <c r="BJ327" s="408"/>
      <c r="BK327" s="408"/>
      <c r="BL327" s="408"/>
      <c r="BM327" s="408"/>
      <c r="BN327" s="408"/>
      <c r="BO327" s="408"/>
      <c r="BP327" s="408"/>
      <c r="BQ327" s="408"/>
      <c r="BR327" s="408"/>
      <c r="BS327" s="408"/>
      <c r="BT327" s="408"/>
      <c r="BU327" s="408"/>
      <c r="BV327" s="408"/>
      <c r="BW327" s="408"/>
      <c r="BX327" s="408"/>
      <c r="BY327" s="408"/>
      <c r="BZ327" s="408"/>
      <c r="CA327" s="408"/>
      <c r="CB327" s="408"/>
      <c r="CC327" s="408"/>
      <c r="CD327" s="408"/>
      <c r="CE327" s="408"/>
      <c r="CF327" s="408"/>
      <c r="CG327" s="408"/>
      <c r="CH327" s="408"/>
      <c r="CI327" s="408"/>
      <c r="CJ327" s="408"/>
      <c r="CK327" s="408"/>
      <c r="CL327" s="408"/>
      <c r="CM327" s="408"/>
      <c r="CN327" s="408"/>
      <c r="CO327" s="408"/>
      <c r="CP327" s="408"/>
      <c r="CQ327" s="408"/>
      <c r="CR327" s="408"/>
      <c r="CS327" s="408"/>
      <c r="CT327" s="408"/>
      <c r="CU327" s="408"/>
      <c r="CV327" s="408"/>
      <c r="CW327" s="408"/>
      <c r="CX327" s="408"/>
      <c r="CY327" s="408"/>
      <c r="CZ327" s="408"/>
      <c r="DA327" s="408"/>
    </row>
    <row r="328" spans="1:105" s="124" customFormat="1" ht="14.25">
      <c r="A328" s="133"/>
      <c r="B328" s="133"/>
      <c r="C328" s="133"/>
      <c r="D328" s="133"/>
      <c r="E328" s="133"/>
      <c r="F328" s="133"/>
      <c r="G328" s="133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  <c r="CJ328" s="135"/>
      <c r="CK328" s="135"/>
      <c r="CL328" s="135"/>
      <c r="CM328" s="135"/>
      <c r="CN328" s="135"/>
      <c r="CO328" s="135"/>
      <c r="CP328" s="135"/>
      <c r="CQ328" s="135"/>
      <c r="CR328" s="135"/>
      <c r="CS328" s="135"/>
      <c r="CT328" s="135"/>
      <c r="CU328" s="135"/>
      <c r="CV328" s="135"/>
      <c r="CW328" s="135"/>
      <c r="CX328" s="135"/>
      <c r="CY328" s="135"/>
      <c r="CZ328" s="135"/>
      <c r="DA328" s="135"/>
    </row>
    <row r="329" spans="1:105" s="124" customFormat="1" ht="14.25">
      <c r="A329" s="402" t="s">
        <v>42</v>
      </c>
      <c r="B329" s="402"/>
      <c r="C329" s="402"/>
      <c r="D329" s="402"/>
      <c r="E329" s="402"/>
      <c r="F329" s="402"/>
      <c r="G329" s="402"/>
      <c r="H329" s="400" t="s">
        <v>410</v>
      </c>
      <c r="I329" s="400"/>
      <c r="J329" s="400"/>
      <c r="K329" s="400"/>
      <c r="L329" s="400"/>
      <c r="M329" s="400"/>
      <c r="N329" s="400"/>
      <c r="O329" s="400"/>
      <c r="P329" s="400"/>
      <c r="Q329" s="400"/>
      <c r="R329" s="400"/>
      <c r="S329" s="400"/>
      <c r="T329" s="400"/>
      <c r="U329" s="400"/>
      <c r="V329" s="400"/>
      <c r="W329" s="400"/>
      <c r="X329" s="400"/>
      <c r="Y329" s="400"/>
      <c r="Z329" s="400"/>
      <c r="AA329" s="400"/>
      <c r="AB329" s="400"/>
      <c r="AC329" s="400"/>
      <c r="AD329" s="400"/>
      <c r="AE329" s="400"/>
      <c r="AF329" s="400"/>
      <c r="AG329" s="400"/>
      <c r="AH329" s="400"/>
      <c r="AI329" s="400"/>
      <c r="AJ329" s="400"/>
      <c r="AK329" s="400"/>
      <c r="AL329" s="400"/>
      <c r="AM329" s="400"/>
      <c r="AN329" s="400"/>
      <c r="AO329" s="400"/>
      <c r="AP329" s="400"/>
      <c r="AQ329" s="400"/>
      <c r="AR329" s="400"/>
      <c r="AS329" s="400"/>
      <c r="AT329" s="400"/>
      <c r="AU329" s="400"/>
      <c r="AV329" s="400"/>
      <c r="AW329" s="400"/>
      <c r="AX329" s="400"/>
      <c r="AY329" s="400"/>
      <c r="AZ329" s="400"/>
      <c r="BA329" s="400"/>
      <c r="BB329" s="400"/>
      <c r="BC329" s="400"/>
      <c r="BD329" s="403"/>
      <c r="BE329" s="403"/>
      <c r="BF329" s="403"/>
      <c r="BG329" s="403"/>
      <c r="BH329" s="403"/>
      <c r="BI329" s="403"/>
      <c r="BJ329" s="403"/>
      <c r="BK329" s="403"/>
      <c r="BL329" s="403"/>
      <c r="BM329" s="403"/>
      <c r="BN329" s="403"/>
      <c r="BO329" s="403"/>
      <c r="BP329" s="403"/>
      <c r="BQ329" s="403"/>
      <c r="BR329" s="403"/>
      <c r="BS329" s="403"/>
      <c r="BT329" s="401"/>
      <c r="BU329" s="401"/>
      <c r="BV329" s="401"/>
      <c r="BW329" s="401"/>
      <c r="BX329" s="401"/>
      <c r="BY329" s="401"/>
      <c r="BZ329" s="401"/>
      <c r="CA329" s="401"/>
      <c r="CB329" s="401"/>
      <c r="CC329" s="401"/>
      <c r="CD329" s="401"/>
      <c r="CE329" s="401"/>
      <c r="CF329" s="401"/>
      <c r="CG329" s="401"/>
      <c r="CH329" s="401"/>
      <c r="CI329" s="401"/>
      <c r="CJ329" s="404">
        <v>24369</v>
      </c>
      <c r="CK329" s="404"/>
      <c r="CL329" s="404"/>
      <c r="CM329" s="404"/>
      <c r="CN329" s="404"/>
      <c r="CO329" s="404"/>
      <c r="CP329" s="404"/>
      <c r="CQ329" s="404"/>
      <c r="CR329" s="404"/>
      <c r="CS329" s="404"/>
      <c r="CT329" s="404"/>
      <c r="CU329" s="404"/>
      <c r="CV329" s="404"/>
      <c r="CW329" s="404"/>
      <c r="CX329" s="404"/>
      <c r="CY329" s="404"/>
      <c r="CZ329" s="404"/>
      <c r="DA329" s="404"/>
    </row>
    <row r="330" spans="1:105" s="124" customFormat="1" ht="14.25">
      <c r="A330" s="402" t="s">
        <v>348</v>
      </c>
      <c r="B330" s="402"/>
      <c r="C330" s="402"/>
      <c r="D330" s="402"/>
      <c r="E330" s="402"/>
      <c r="F330" s="402"/>
      <c r="G330" s="402"/>
      <c r="H330" s="403"/>
      <c r="I330" s="403"/>
      <c r="J330" s="403"/>
      <c r="K330" s="403"/>
      <c r="L330" s="403"/>
      <c r="M330" s="403"/>
      <c r="N330" s="403"/>
      <c r="O330" s="403"/>
      <c r="P330" s="403"/>
      <c r="Q330" s="403"/>
      <c r="R330" s="403"/>
      <c r="S330" s="403"/>
      <c r="T330" s="403"/>
      <c r="U330" s="403"/>
      <c r="V330" s="403"/>
      <c r="W330" s="403"/>
      <c r="X330" s="403"/>
      <c r="Y330" s="403"/>
      <c r="Z330" s="403"/>
      <c r="AA330" s="403"/>
      <c r="AB330" s="403"/>
      <c r="AC330" s="403"/>
      <c r="AD330" s="403"/>
      <c r="AE330" s="403"/>
      <c r="AF330" s="403"/>
      <c r="AG330" s="403"/>
      <c r="AH330" s="403"/>
      <c r="AI330" s="403"/>
      <c r="AJ330" s="403"/>
      <c r="AK330" s="403"/>
      <c r="AL330" s="403"/>
      <c r="AM330" s="403"/>
      <c r="AN330" s="403"/>
      <c r="AO330" s="403"/>
      <c r="AP330" s="403"/>
      <c r="AQ330" s="403"/>
      <c r="AR330" s="403"/>
      <c r="AS330" s="403"/>
      <c r="AT330" s="403"/>
      <c r="AU330" s="403"/>
      <c r="AV330" s="403"/>
      <c r="AW330" s="403"/>
      <c r="AX330" s="403"/>
      <c r="AY330" s="403"/>
      <c r="AZ330" s="403"/>
      <c r="BA330" s="403"/>
      <c r="BB330" s="403"/>
      <c r="BC330" s="403"/>
      <c r="BD330" s="403"/>
      <c r="BE330" s="403"/>
      <c r="BF330" s="403"/>
      <c r="BG330" s="403"/>
      <c r="BH330" s="403"/>
      <c r="BI330" s="403"/>
      <c r="BJ330" s="403"/>
      <c r="BK330" s="403"/>
      <c r="BL330" s="403"/>
      <c r="BM330" s="403"/>
      <c r="BN330" s="403"/>
      <c r="BO330" s="403"/>
      <c r="BP330" s="403"/>
      <c r="BQ330" s="403"/>
      <c r="BR330" s="403"/>
      <c r="BS330" s="403"/>
      <c r="BT330" s="401"/>
      <c r="BU330" s="401"/>
      <c r="BV330" s="401"/>
      <c r="BW330" s="401"/>
      <c r="BX330" s="401"/>
      <c r="BY330" s="401"/>
      <c r="BZ330" s="401"/>
      <c r="CA330" s="401"/>
      <c r="CB330" s="401"/>
      <c r="CC330" s="401"/>
      <c r="CD330" s="401"/>
      <c r="CE330" s="401"/>
      <c r="CF330" s="401"/>
      <c r="CG330" s="401"/>
      <c r="CH330" s="401"/>
      <c r="CI330" s="401"/>
      <c r="CJ330" s="404"/>
      <c r="CK330" s="404"/>
      <c r="CL330" s="404"/>
      <c r="CM330" s="404"/>
      <c r="CN330" s="404"/>
      <c r="CO330" s="404"/>
      <c r="CP330" s="404"/>
      <c r="CQ330" s="404"/>
      <c r="CR330" s="404"/>
      <c r="CS330" s="404"/>
      <c r="CT330" s="404"/>
      <c r="CU330" s="404"/>
      <c r="CV330" s="404"/>
      <c r="CW330" s="404"/>
      <c r="CX330" s="404"/>
      <c r="CY330" s="404"/>
      <c r="CZ330" s="404"/>
      <c r="DA330" s="404"/>
    </row>
    <row r="331" spans="1:105" s="124" customFormat="1" ht="14.25">
      <c r="A331" s="402"/>
      <c r="B331" s="402"/>
      <c r="C331" s="402"/>
      <c r="D331" s="402"/>
      <c r="E331" s="402"/>
      <c r="F331" s="402"/>
      <c r="G331" s="402"/>
      <c r="H331" s="405" t="s">
        <v>193</v>
      </c>
      <c r="I331" s="405"/>
      <c r="J331" s="405"/>
      <c r="K331" s="405"/>
      <c r="L331" s="405"/>
      <c r="M331" s="405"/>
      <c r="N331" s="405"/>
      <c r="O331" s="405"/>
      <c r="P331" s="405"/>
      <c r="Q331" s="405"/>
      <c r="R331" s="405"/>
      <c r="S331" s="405"/>
      <c r="T331" s="405"/>
      <c r="U331" s="405"/>
      <c r="V331" s="405"/>
      <c r="W331" s="405"/>
      <c r="X331" s="405"/>
      <c r="Y331" s="405"/>
      <c r="Z331" s="405"/>
      <c r="AA331" s="405"/>
      <c r="AB331" s="405"/>
      <c r="AC331" s="405"/>
      <c r="AD331" s="405"/>
      <c r="AE331" s="405"/>
      <c r="AF331" s="405"/>
      <c r="AG331" s="405"/>
      <c r="AH331" s="405"/>
      <c r="AI331" s="405"/>
      <c r="AJ331" s="405"/>
      <c r="AK331" s="405"/>
      <c r="AL331" s="405"/>
      <c r="AM331" s="405"/>
      <c r="AN331" s="405"/>
      <c r="AO331" s="405"/>
      <c r="AP331" s="405"/>
      <c r="AQ331" s="405"/>
      <c r="AR331" s="405"/>
      <c r="AS331" s="405"/>
      <c r="AT331" s="405"/>
      <c r="AU331" s="405"/>
      <c r="AV331" s="405"/>
      <c r="AW331" s="405"/>
      <c r="AX331" s="405"/>
      <c r="AY331" s="405"/>
      <c r="AZ331" s="405"/>
      <c r="BA331" s="405"/>
      <c r="BB331" s="405"/>
      <c r="BC331" s="405"/>
      <c r="BD331" s="412"/>
      <c r="BE331" s="412"/>
      <c r="BF331" s="412"/>
      <c r="BG331" s="412"/>
      <c r="BH331" s="412"/>
      <c r="BI331" s="412"/>
      <c r="BJ331" s="412"/>
      <c r="BK331" s="412"/>
      <c r="BL331" s="412"/>
      <c r="BM331" s="412"/>
      <c r="BN331" s="412"/>
      <c r="BO331" s="412"/>
      <c r="BP331" s="412"/>
      <c r="BQ331" s="412"/>
      <c r="BR331" s="412"/>
      <c r="BS331" s="413"/>
      <c r="BT331" s="406" t="s">
        <v>175</v>
      </c>
      <c r="BU331" s="406"/>
      <c r="BV331" s="406"/>
      <c r="BW331" s="406"/>
      <c r="BX331" s="406"/>
      <c r="BY331" s="406"/>
      <c r="BZ331" s="406"/>
      <c r="CA331" s="406"/>
      <c r="CB331" s="406"/>
      <c r="CC331" s="406"/>
      <c r="CD331" s="406"/>
      <c r="CE331" s="406"/>
      <c r="CF331" s="406"/>
      <c r="CG331" s="406"/>
      <c r="CH331" s="406"/>
      <c r="CI331" s="406"/>
      <c r="CJ331" s="407">
        <f>SUM(CJ329:CJ330)</f>
        <v>24369</v>
      </c>
      <c r="CK331" s="407"/>
      <c r="CL331" s="407"/>
      <c r="CM331" s="407"/>
      <c r="CN331" s="407"/>
      <c r="CO331" s="407"/>
      <c r="CP331" s="407"/>
      <c r="CQ331" s="407"/>
      <c r="CR331" s="407"/>
      <c r="CS331" s="407"/>
      <c r="CT331" s="407"/>
      <c r="CU331" s="407"/>
      <c r="CV331" s="407"/>
      <c r="CW331" s="407"/>
      <c r="CX331" s="407"/>
      <c r="CY331" s="407"/>
      <c r="CZ331" s="407"/>
      <c r="DA331" s="407"/>
    </row>
    <row r="332" spans="1:105" s="124" customFormat="1" ht="14.25">
      <c r="A332" s="133"/>
      <c r="B332" s="133"/>
      <c r="C332" s="133"/>
      <c r="D332" s="133"/>
      <c r="E332" s="133"/>
      <c r="F332" s="133"/>
      <c r="G332" s="133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</row>
    <row r="333" spans="1:105" s="124" customFormat="1" ht="29.25" customHeight="1">
      <c r="A333" s="408" t="s">
        <v>378</v>
      </c>
      <c r="B333" s="408"/>
      <c r="C333" s="408"/>
      <c r="D333" s="408"/>
      <c r="E333" s="408"/>
      <c r="F333" s="408"/>
      <c r="G333" s="408"/>
      <c r="H333" s="408"/>
      <c r="I333" s="408"/>
      <c r="J333" s="408"/>
      <c r="K333" s="408"/>
      <c r="L333" s="408"/>
      <c r="M333" s="408"/>
      <c r="N333" s="408"/>
      <c r="O333" s="408"/>
      <c r="P333" s="408"/>
      <c r="Q333" s="408"/>
      <c r="R333" s="408"/>
      <c r="S333" s="408"/>
      <c r="T333" s="408"/>
      <c r="U333" s="408"/>
      <c r="V333" s="408"/>
      <c r="W333" s="408"/>
      <c r="X333" s="408"/>
      <c r="Y333" s="408"/>
      <c r="Z333" s="408"/>
      <c r="AA333" s="408"/>
      <c r="AB333" s="408"/>
      <c r="AC333" s="408"/>
      <c r="AD333" s="408"/>
      <c r="AE333" s="408"/>
      <c r="AF333" s="408"/>
      <c r="AG333" s="408"/>
      <c r="AH333" s="408"/>
      <c r="AI333" s="408"/>
      <c r="AJ333" s="408"/>
      <c r="AK333" s="408"/>
      <c r="AL333" s="408"/>
      <c r="AM333" s="408"/>
      <c r="AN333" s="408"/>
      <c r="AO333" s="408"/>
      <c r="AP333" s="408"/>
      <c r="AQ333" s="408"/>
      <c r="AR333" s="408"/>
      <c r="AS333" s="408"/>
      <c r="AT333" s="408"/>
      <c r="AU333" s="408"/>
      <c r="AV333" s="408"/>
      <c r="AW333" s="408"/>
      <c r="AX333" s="408"/>
      <c r="AY333" s="408"/>
      <c r="AZ333" s="408"/>
      <c r="BA333" s="408"/>
      <c r="BB333" s="408"/>
      <c r="BC333" s="408"/>
      <c r="BD333" s="408"/>
      <c r="BE333" s="408"/>
      <c r="BF333" s="408"/>
      <c r="BG333" s="408"/>
      <c r="BH333" s="408"/>
      <c r="BI333" s="408"/>
      <c r="BJ333" s="408"/>
      <c r="BK333" s="408"/>
      <c r="BL333" s="408"/>
      <c r="BM333" s="408"/>
      <c r="BN333" s="408"/>
      <c r="BO333" s="408"/>
      <c r="BP333" s="408"/>
      <c r="BQ333" s="408"/>
      <c r="BR333" s="408"/>
      <c r="BS333" s="408"/>
      <c r="BT333" s="408"/>
      <c r="BU333" s="408"/>
      <c r="BV333" s="408"/>
      <c r="BW333" s="408"/>
      <c r="BX333" s="408"/>
      <c r="BY333" s="408"/>
      <c r="BZ333" s="408"/>
      <c r="CA333" s="408"/>
      <c r="CB333" s="408"/>
      <c r="CC333" s="408"/>
      <c r="CD333" s="408"/>
      <c r="CE333" s="408"/>
      <c r="CF333" s="408"/>
      <c r="CG333" s="408"/>
      <c r="CH333" s="408"/>
      <c r="CI333" s="408"/>
      <c r="CJ333" s="408"/>
      <c r="CK333" s="408"/>
      <c r="CL333" s="408"/>
      <c r="CM333" s="408"/>
      <c r="CN333" s="408"/>
      <c r="CO333" s="408"/>
      <c r="CP333" s="408"/>
      <c r="CQ333" s="408"/>
      <c r="CR333" s="408"/>
      <c r="CS333" s="408"/>
      <c r="CT333" s="408"/>
      <c r="CU333" s="408"/>
      <c r="CV333" s="408"/>
      <c r="CW333" s="408"/>
      <c r="CX333" s="408"/>
      <c r="CY333" s="408"/>
      <c r="CZ333" s="408"/>
      <c r="DA333" s="408"/>
    </row>
    <row r="334" spans="1:105" s="124" customFormat="1" ht="14.25">
      <c r="A334" s="133"/>
      <c r="B334" s="133"/>
      <c r="C334" s="133"/>
      <c r="D334" s="133"/>
      <c r="E334" s="133"/>
      <c r="F334" s="133"/>
      <c r="G334" s="133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5"/>
      <c r="BE334" s="135"/>
      <c r="BF334" s="135"/>
      <c r="BG334" s="135"/>
      <c r="BH334" s="135"/>
      <c r="BI334" s="135"/>
      <c r="BJ334" s="135"/>
      <c r="BK334" s="135"/>
      <c r="BL334" s="135"/>
      <c r="BM334" s="135"/>
      <c r="BN334" s="135"/>
      <c r="BO334" s="135"/>
      <c r="BP334" s="135"/>
      <c r="BQ334" s="135"/>
      <c r="BR334" s="135"/>
      <c r="BS334" s="135"/>
      <c r="BT334" s="135"/>
      <c r="BU334" s="135"/>
      <c r="BV334" s="135"/>
      <c r="BW334" s="135"/>
      <c r="BX334" s="135"/>
      <c r="BY334" s="135"/>
      <c r="BZ334" s="135"/>
      <c r="CA334" s="135"/>
      <c r="CB334" s="135"/>
      <c r="CC334" s="135"/>
      <c r="CD334" s="135"/>
      <c r="CE334" s="135"/>
      <c r="CF334" s="135"/>
      <c r="CG334" s="135"/>
      <c r="CH334" s="135"/>
      <c r="CI334" s="135"/>
      <c r="CJ334" s="135"/>
      <c r="CK334" s="135"/>
      <c r="CL334" s="135"/>
      <c r="CM334" s="135"/>
      <c r="CN334" s="135"/>
      <c r="CO334" s="135"/>
      <c r="CP334" s="135"/>
      <c r="CQ334" s="135"/>
      <c r="CR334" s="135"/>
      <c r="CS334" s="135"/>
      <c r="CT334" s="135"/>
      <c r="CU334" s="135"/>
      <c r="CV334" s="135"/>
      <c r="CW334" s="135"/>
      <c r="CX334" s="135"/>
      <c r="CY334" s="135"/>
      <c r="CZ334" s="135"/>
      <c r="DA334" s="135"/>
    </row>
    <row r="335" spans="1:105" s="124" customFormat="1" ht="14.25">
      <c r="A335" s="402" t="s">
        <v>42</v>
      </c>
      <c r="B335" s="402"/>
      <c r="C335" s="402"/>
      <c r="D335" s="402"/>
      <c r="E335" s="402"/>
      <c r="F335" s="402"/>
      <c r="G335" s="402"/>
      <c r="H335" s="409"/>
      <c r="I335" s="410"/>
      <c r="J335" s="410"/>
      <c r="K335" s="410"/>
      <c r="L335" s="410"/>
      <c r="M335" s="410"/>
      <c r="N335" s="410"/>
      <c r="O335" s="410"/>
      <c r="P335" s="410"/>
      <c r="Q335" s="410"/>
      <c r="R335" s="410"/>
      <c r="S335" s="410"/>
      <c r="T335" s="410"/>
      <c r="U335" s="410"/>
      <c r="V335" s="410"/>
      <c r="W335" s="410"/>
      <c r="X335" s="410"/>
      <c r="Y335" s="410"/>
      <c r="Z335" s="410"/>
      <c r="AA335" s="410"/>
      <c r="AB335" s="410"/>
      <c r="AC335" s="410"/>
      <c r="AD335" s="410"/>
      <c r="AE335" s="410"/>
      <c r="AF335" s="410"/>
      <c r="AG335" s="410"/>
      <c r="AH335" s="410"/>
      <c r="AI335" s="410"/>
      <c r="AJ335" s="410"/>
      <c r="AK335" s="410"/>
      <c r="AL335" s="410"/>
      <c r="AM335" s="410"/>
      <c r="AN335" s="410"/>
      <c r="AO335" s="410"/>
      <c r="AP335" s="410"/>
      <c r="AQ335" s="410"/>
      <c r="AR335" s="410"/>
      <c r="AS335" s="410"/>
      <c r="AT335" s="410"/>
      <c r="AU335" s="410"/>
      <c r="AV335" s="410"/>
      <c r="AW335" s="410"/>
      <c r="AX335" s="410"/>
      <c r="AY335" s="410"/>
      <c r="AZ335" s="410"/>
      <c r="BA335" s="410"/>
      <c r="BB335" s="410"/>
      <c r="BC335" s="411"/>
      <c r="BD335" s="403"/>
      <c r="BE335" s="403"/>
      <c r="BF335" s="403"/>
      <c r="BG335" s="403"/>
      <c r="BH335" s="403"/>
      <c r="BI335" s="403"/>
      <c r="BJ335" s="403"/>
      <c r="BK335" s="403"/>
      <c r="BL335" s="403"/>
      <c r="BM335" s="403"/>
      <c r="BN335" s="403"/>
      <c r="BO335" s="403"/>
      <c r="BP335" s="403"/>
      <c r="BQ335" s="403"/>
      <c r="BR335" s="403"/>
      <c r="BS335" s="403"/>
      <c r="BT335" s="401"/>
      <c r="BU335" s="401"/>
      <c r="BV335" s="401"/>
      <c r="BW335" s="401"/>
      <c r="BX335" s="401"/>
      <c r="BY335" s="401"/>
      <c r="BZ335" s="401"/>
      <c r="CA335" s="401"/>
      <c r="CB335" s="401"/>
      <c r="CC335" s="401"/>
      <c r="CD335" s="401"/>
      <c r="CE335" s="401"/>
      <c r="CF335" s="401"/>
      <c r="CG335" s="401"/>
      <c r="CH335" s="401"/>
      <c r="CI335" s="401"/>
      <c r="CJ335" s="404"/>
      <c r="CK335" s="404"/>
      <c r="CL335" s="404"/>
      <c r="CM335" s="404"/>
      <c r="CN335" s="404"/>
      <c r="CO335" s="404"/>
      <c r="CP335" s="404"/>
      <c r="CQ335" s="404"/>
      <c r="CR335" s="404"/>
      <c r="CS335" s="404"/>
      <c r="CT335" s="404"/>
      <c r="CU335" s="404"/>
      <c r="CV335" s="404"/>
      <c r="CW335" s="404"/>
      <c r="CX335" s="404"/>
      <c r="CY335" s="404"/>
      <c r="CZ335" s="404"/>
      <c r="DA335" s="404"/>
    </row>
    <row r="336" spans="1:105" s="124" customFormat="1" ht="14.25">
      <c r="A336" s="402" t="s">
        <v>348</v>
      </c>
      <c r="B336" s="402"/>
      <c r="C336" s="402"/>
      <c r="D336" s="402"/>
      <c r="E336" s="402"/>
      <c r="F336" s="402"/>
      <c r="G336" s="402"/>
      <c r="H336" s="403"/>
      <c r="I336" s="403"/>
      <c r="J336" s="403"/>
      <c r="K336" s="403"/>
      <c r="L336" s="403"/>
      <c r="M336" s="403"/>
      <c r="N336" s="403"/>
      <c r="O336" s="403"/>
      <c r="P336" s="403"/>
      <c r="Q336" s="403"/>
      <c r="R336" s="403"/>
      <c r="S336" s="403"/>
      <c r="T336" s="403"/>
      <c r="U336" s="403"/>
      <c r="V336" s="403"/>
      <c r="W336" s="403"/>
      <c r="X336" s="403"/>
      <c r="Y336" s="403"/>
      <c r="Z336" s="403"/>
      <c r="AA336" s="403"/>
      <c r="AB336" s="403"/>
      <c r="AC336" s="403"/>
      <c r="AD336" s="403"/>
      <c r="AE336" s="403"/>
      <c r="AF336" s="403"/>
      <c r="AG336" s="403"/>
      <c r="AH336" s="403"/>
      <c r="AI336" s="403"/>
      <c r="AJ336" s="403"/>
      <c r="AK336" s="403"/>
      <c r="AL336" s="403"/>
      <c r="AM336" s="403"/>
      <c r="AN336" s="403"/>
      <c r="AO336" s="403"/>
      <c r="AP336" s="403"/>
      <c r="AQ336" s="403"/>
      <c r="AR336" s="403"/>
      <c r="AS336" s="403"/>
      <c r="AT336" s="403"/>
      <c r="AU336" s="403"/>
      <c r="AV336" s="403"/>
      <c r="AW336" s="403"/>
      <c r="AX336" s="403"/>
      <c r="AY336" s="403"/>
      <c r="AZ336" s="403"/>
      <c r="BA336" s="403"/>
      <c r="BB336" s="403"/>
      <c r="BC336" s="403"/>
      <c r="BD336" s="403"/>
      <c r="BE336" s="403"/>
      <c r="BF336" s="403"/>
      <c r="BG336" s="403"/>
      <c r="BH336" s="403"/>
      <c r="BI336" s="403"/>
      <c r="BJ336" s="403"/>
      <c r="BK336" s="403"/>
      <c r="BL336" s="403"/>
      <c r="BM336" s="403"/>
      <c r="BN336" s="403"/>
      <c r="BO336" s="403"/>
      <c r="BP336" s="403"/>
      <c r="BQ336" s="403"/>
      <c r="BR336" s="403"/>
      <c r="BS336" s="403"/>
      <c r="BT336" s="401"/>
      <c r="BU336" s="401"/>
      <c r="BV336" s="401"/>
      <c r="BW336" s="401"/>
      <c r="BX336" s="401"/>
      <c r="BY336" s="401"/>
      <c r="BZ336" s="401"/>
      <c r="CA336" s="401"/>
      <c r="CB336" s="401"/>
      <c r="CC336" s="401"/>
      <c r="CD336" s="401"/>
      <c r="CE336" s="401"/>
      <c r="CF336" s="401"/>
      <c r="CG336" s="401"/>
      <c r="CH336" s="401"/>
      <c r="CI336" s="401"/>
      <c r="CJ336" s="404"/>
      <c r="CK336" s="404"/>
      <c r="CL336" s="404"/>
      <c r="CM336" s="404"/>
      <c r="CN336" s="404"/>
      <c r="CO336" s="404"/>
      <c r="CP336" s="404"/>
      <c r="CQ336" s="404"/>
      <c r="CR336" s="404"/>
      <c r="CS336" s="404"/>
      <c r="CT336" s="404"/>
      <c r="CU336" s="404"/>
      <c r="CV336" s="404"/>
      <c r="CW336" s="404"/>
      <c r="CX336" s="404"/>
      <c r="CY336" s="404"/>
      <c r="CZ336" s="404"/>
      <c r="DA336" s="404"/>
    </row>
    <row r="337" spans="1:105" s="124" customFormat="1" ht="14.25">
      <c r="A337" s="402"/>
      <c r="B337" s="402"/>
      <c r="C337" s="402"/>
      <c r="D337" s="402"/>
      <c r="E337" s="402"/>
      <c r="F337" s="402"/>
      <c r="G337" s="402"/>
      <c r="H337" s="405" t="s">
        <v>193</v>
      </c>
      <c r="I337" s="405"/>
      <c r="J337" s="405"/>
      <c r="K337" s="405"/>
      <c r="L337" s="405"/>
      <c r="M337" s="405"/>
      <c r="N337" s="405"/>
      <c r="O337" s="405"/>
      <c r="P337" s="405"/>
      <c r="Q337" s="405"/>
      <c r="R337" s="405"/>
      <c r="S337" s="405"/>
      <c r="T337" s="405"/>
      <c r="U337" s="405"/>
      <c r="V337" s="405"/>
      <c r="W337" s="405"/>
      <c r="X337" s="405"/>
      <c r="Y337" s="405"/>
      <c r="Z337" s="405"/>
      <c r="AA337" s="405"/>
      <c r="AB337" s="405"/>
      <c r="AC337" s="405"/>
      <c r="AD337" s="405"/>
      <c r="AE337" s="405"/>
      <c r="AF337" s="405"/>
      <c r="AG337" s="405"/>
      <c r="AH337" s="405"/>
      <c r="AI337" s="405"/>
      <c r="AJ337" s="405"/>
      <c r="AK337" s="405"/>
      <c r="AL337" s="405"/>
      <c r="AM337" s="405"/>
      <c r="AN337" s="405"/>
      <c r="AO337" s="405"/>
      <c r="AP337" s="405"/>
      <c r="AQ337" s="405"/>
      <c r="AR337" s="405"/>
      <c r="AS337" s="405"/>
      <c r="AT337" s="405"/>
      <c r="AU337" s="405"/>
      <c r="AV337" s="405"/>
      <c r="AW337" s="405"/>
      <c r="AX337" s="405"/>
      <c r="AY337" s="405"/>
      <c r="AZ337" s="405"/>
      <c r="BA337" s="405"/>
      <c r="BB337" s="405"/>
      <c r="BC337" s="405"/>
      <c r="BD337" s="402"/>
      <c r="BE337" s="402"/>
      <c r="BF337" s="402"/>
      <c r="BG337" s="402"/>
      <c r="BH337" s="402"/>
      <c r="BI337" s="402"/>
      <c r="BJ337" s="402"/>
      <c r="BK337" s="402"/>
      <c r="BL337" s="402"/>
      <c r="BM337" s="402"/>
      <c r="BN337" s="402"/>
      <c r="BO337" s="402"/>
      <c r="BP337" s="402"/>
      <c r="BQ337" s="402"/>
      <c r="BR337" s="402"/>
      <c r="BS337" s="402"/>
      <c r="BT337" s="406" t="s">
        <v>175</v>
      </c>
      <c r="BU337" s="406"/>
      <c r="BV337" s="406"/>
      <c r="BW337" s="406"/>
      <c r="BX337" s="406"/>
      <c r="BY337" s="406"/>
      <c r="BZ337" s="406"/>
      <c r="CA337" s="406"/>
      <c r="CB337" s="406"/>
      <c r="CC337" s="406"/>
      <c r="CD337" s="406"/>
      <c r="CE337" s="406"/>
      <c r="CF337" s="406"/>
      <c r="CG337" s="406"/>
      <c r="CH337" s="406"/>
      <c r="CI337" s="406"/>
      <c r="CJ337" s="407">
        <f>SUM(CJ335:CJ336)</f>
        <v>0</v>
      </c>
      <c r="CK337" s="407"/>
      <c r="CL337" s="407"/>
      <c r="CM337" s="407"/>
      <c r="CN337" s="407"/>
      <c r="CO337" s="407"/>
      <c r="CP337" s="407"/>
      <c r="CQ337" s="407"/>
      <c r="CR337" s="407"/>
      <c r="CS337" s="407"/>
      <c r="CT337" s="407"/>
      <c r="CU337" s="407"/>
      <c r="CV337" s="407"/>
      <c r="CW337" s="407"/>
      <c r="CX337" s="407"/>
      <c r="CY337" s="407"/>
      <c r="CZ337" s="407"/>
      <c r="DA337" s="407"/>
    </row>
    <row r="338" spans="1:105" s="124" customFormat="1" ht="14.25">
      <c r="A338" s="133"/>
      <c r="B338" s="133"/>
      <c r="C338" s="133"/>
      <c r="D338" s="133"/>
      <c r="E338" s="133"/>
      <c r="F338" s="133"/>
      <c r="G338" s="133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</row>
    <row r="339" spans="1:105" s="124" customFormat="1" ht="33" customHeight="1">
      <c r="A339" s="408" t="s">
        <v>370</v>
      </c>
      <c r="B339" s="408"/>
      <c r="C339" s="408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8"/>
      <c r="T339" s="408"/>
      <c r="U339" s="408"/>
      <c r="V339" s="408"/>
      <c r="W339" s="408"/>
      <c r="X339" s="408"/>
      <c r="Y339" s="408"/>
      <c r="Z339" s="408"/>
      <c r="AA339" s="408"/>
      <c r="AB339" s="408"/>
      <c r="AC339" s="408"/>
      <c r="AD339" s="408"/>
      <c r="AE339" s="408"/>
      <c r="AF339" s="408"/>
      <c r="AG339" s="408"/>
      <c r="AH339" s="408"/>
      <c r="AI339" s="408"/>
      <c r="AJ339" s="408"/>
      <c r="AK339" s="408"/>
      <c r="AL339" s="408"/>
      <c r="AM339" s="408"/>
      <c r="AN339" s="408"/>
      <c r="AO339" s="408"/>
      <c r="AP339" s="408"/>
      <c r="AQ339" s="408"/>
      <c r="AR339" s="408"/>
      <c r="AS339" s="408"/>
      <c r="AT339" s="408"/>
      <c r="AU339" s="408"/>
      <c r="AV339" s="408"/>
      <c r="AW339" s="408"/>
      <c r="AX339" s="408"/>
      <c r="AY339" s="408"/>
      <c r="AZ339" s="408"/>
      <c r="BA339" s="408"/>
      <c r="BB339" s="408"/>
      <c r="BC339" s="408"/>
      <c r="BD339" s="408"/>
      <c r="BE339" s="408"/>
      <c r="BF339" s="408"/>
      <c r="BG339" s="408"/>
      <c r="BH339" s="408"/>
      <c r="BI339" s="408"/>
      <c r="BJ339" s="408"/>
      <c r="BK339" s="408"/>
      <c r="BL339" s="408"/>
      <c r="BM339" s="408"/>
      <c r="BN339" s="408"/>
      <c r="BO339" s="408"/>
      <c r="BP339" s="408"/>
      <c r="BQ339" s="408"/>
      <c r="BR339" s="408"/>
      <c r="BS339" s="408"/>
      <c r="BT339" s="408"/>
      <c r="BU339" s="408"/>
      <c r="BV339" s="408"/>
      <c r="BW339" s="408"/>
      <c r="BX339" s="408"/>
      <c r="BY339" s="408"/>
      <c r="BZ339" s="408"/>
      <c r="CA339" s="408"/>
      <c r="CB339" s="408"/>
      <c r="CC339" s="408"/>
      <c r="CD339" s="408"/>
      <c r="CE339" s="408"/>
      <c r="CF339" s="408"/>
      <c r="CG339" s="408"/>
      <c r="CH339" s="408"/>
      <c r="CI339" s="408"/>
      <c r="CJ339" s="408"/>
      <c r="CK339" s="408"/>
      <c r="CL339" s="408"/>
      <c r="CM339" s="408"/>
      <c r="CN339" s="408"/>
      <c r="CO339" s="408"/>
      <c r="CP339" s="408"/>
      <c r="CQ339" s="408"/>
      <c r="CR339" s="408"/>
      <c r="CS339" s="408"/>
      <c r="CT339" s="408"/>
      <c r="CU339" s="408"/>
      <c r="CV339" s="408"/>
      <c r="CW339" s="408"/>
      <c r="CX339" s="408"/>
      <c r="CY339" s="408"/>
      <c r="CZ339" s="408"/>
      <c r="DA339" s="408"/>
    </row>
    <row r="340" spans="1:105" s="124" customFormat="1" ht="14.25">
      <c r="A340" s="133"/>
      <c r="B340" s="133"/>
      <c r="C340" s="133"/>
      <c r="D340" s="133"/>
      <c r="E340" s="133"/>
      <c r="F340" s="133"/>
      <c r="G340" s="133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  <c r="CN340" s="135"/>
      <c r="CO340" s="135"/>
      <c r="CP340" s="135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</row>
    <row r="341" spans="1:105" s="124" customFormat="1" ht="14.25">
      <c r="A341" s="402" t="s">
        <v>42</v>
      </c>
      <c r="B341" s="402"/>
      <c r="C341" s="402"/>
      <c r="D341" s="402"/>
      <c r="E341" s="402"/>
      <c r="F341" s="402"/>
      <c r="G341" s="402"/>
      <c r="H341" s="403"/>
      <c r="I341" s="403"/>
      <c r="J341" s="403"/>
      <c r="K341" s="403"/>
      <c r="L341" s="403"/>
      <c r="M341" s="403"/>
      <c r="N341" s="403"/>
      <c r="O341" s="403"/>
      <c r="P341" s="403"/>
      <c r="Q341" s="403"/>
      <c r="R341" s="403"/>
      <c r="S341" s="403"/>
      <c r="T341" s="403"/>
      <c r="U341" s="403"/>
      <c r="V341" s="403"/>
      <c r="W341" s="403"/>
      <c r="X341" s="403"/>
      <c r="Y341" s="403"/>
      <c r="Z341" s="403"/>
      <c r="AA341" s="403"/>
      <c r="AB341" s="403"/>
      <c r="AC341" s="403"/>
      <c r="AD341" s="403"/>
      <c r="AE341" s="403"/>
      <c r="AF341" s="403"/>
      <c r="AG341" s="403"/>
      <c r="AH341" s="403"/>
      <c r="AI341" s="403"/>
      <c r="AJ341" s="403"/>
      <c r="AK341" s="403"/>
      <c r="AL341" s="403"/>
      <c r="AM341" s="403"/>
      <c r="AN341" s="403"/>
      <c r="AO341" s="403"/>
      <c r="AP341" s="403"/>
      <c r="AQ341" s="403"/>
      <c r="AR341" s="403"/>
      <c r="AS341" s="403"/>
      <c r="AT341" s="403"/>
      <c r="AU341" s="403"/>
      <c r="AV341" s="403"/>
      <c r="AW341" s="403"/>
      <c r="AX341" s="403"/>
      <c r="AY341" s="403"/>
      <c r="AZ341" s="403"/>
      <c r="BA341" s="403"/>
      <c r="BB341" s="403"/>
      <c r="BC341" s="403"/>
      <c r="BD341" s="403"/>
      <c r="BE341" s="403"/>
      <c r="BF341" s="403"/>
      <c r="BG341" s="403"/>
      <c r="BH341" s="403"/>
      <c r="BI341" s="403"/>
      <c r="BJ341" s="403"/>
      <c r="BK341" s="403"/>
      <c r="BL341" s="403"/>
      <c r="BM341" s="403"/>
      <c r="BN341" s="403"/>
      <c r="BO341" s="403"/>
      <c r="BP341" s="403"/>
      <c r="BQ341" s="403"/>
      <c r="BR341" s="403"/>
      <c r="BS341" s="403"/>
      <c r="BT341" s="401"/>
      <c r="BU341" s="401"/>
      <c r="BV341" s="401"/>
      <c r="BW341" s="401"/>
      <c r="BX341" s="401"/>
      <c r="BY341" s="401"/>
      <c r="BZ341" s="401"/>
      <c r="CA341" s="401"/>
      <c r="CB341" s="401"/>
      <c r="CC341" s="401"/>
      <c r="CD341" s="401"/>
      <c r="CE341" s="401"/>
      <c r="CF341" s="401"/>
      <c r="CG341" s="401"/>
      <c r="CH341" s="401"/>
      <c r="CI341" s="401"/>
      <c r="CJ341" s="404"/>
      <c r="CK341" s="404"/>
      <c r="CL341" s="404"/>
      <c r="CM341" s="404"/>
      <c r="CN341" s="404"/>
      <c r="CO341" s="404"/>
      <c r="CP341" s="404"/>
      <c r="CQ341" s="404"/>
      <c r="CR341" s="404"/>
      <c r="CS341" s="404"/>
      <c r="CT341" s="404"/>
      <c r="CU341" s="404"/>
      <c r="CV341" s="404"/>
      <c r="CW341" s="404"/>
      <c r="CX341" s="404"/>
      <c r="CY341" s="404"/>
      <c r="CZ341" s="404"/>
      <c r="DA341" s="404"/>
    </row>
    <row r="342" spans="1:105" s="124" customFormat="1" ht="14.25">
      <c r="A342" s="402" t="s">
        <v>348</v>
      </c>
      <c r="B342" s="402"/>
      <c r="C342" s="402"/>
      <c r="D342" s="402"/>
      <c r="E342" s="402"/>
      <c r="F342" s="402"/>
      <c r="G342" s="402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403"/>
      <c r="S342" s="403"/>
      <c r="T342" s="403"/>
      <c r="U342" s="403"/>
      <c r="V342" s="403"/>
      <c r="W342" s="403"/>
      <c r="X342" s="403"/>
      <c r="Y342" s="403"/>
      <c r="Z342" s="403"/>
      <c r="AA342" s="403"/>
      <c r="AB342" s="403"/>
      <c r="AC342" s="403"/>
      <c r="AD342" s="403"/>
      <c r="AE342" s="403"/>
      <c r="AF342" s="403"/>
      <c r="AG342" s="403"/>
      <c r="AH342" s="403"/>
      <c r="AI342" s="403"/>
      <c r="AJ342" s="403"/>
      <c r="AK342" s="403"/>
      <c r="AL342" s="403"/>
      <c r="AM342" s="403"/>
      <c r="AN342" s="403"/>
      <c r="AO342" s="403"/>
      <c r="AP342" s="403"/>
      <c r="AQ342" s="403"/>
      <c r="AR342" s="403"/>
      <c r="AS342" s="403"/>
      <c r="AT342" s="403"/>
      <c r="AU342" s="403"/>
      <c r="AV342" s="403"/>
      <c r="AW342" s="403"/>
      <c r="AX342" s="403"/>
      <c r="AY342" s="403"/>
      <c r="AZ342" s="403"/>
      <c r="BA342" s="403"/>
      <c r="BB342" s="403"/>
      <c r="BC342" s="403"/>
      <c r="BD342" s="403"/>
      <c r="BE342" s="403"/>
      <c r="BF342" s="403"/>
      <c r="BG342" s="403"/>
      <c r="BH342" s="403"/>
      <c r="BI342" s="403"/>
      <c r="BJ342" s="403"/>
      <c r="BK342" s="403"/>
      <c r="BL342" s="403"/>
      <c r="BM342" s="403"/>
      <c r="BN342" s="403"/>
      <c r="BO342" s="403"/>
      <c r="BP342" s="403"/>
      <c r="BQ342" s="403"/>
      <c r="BR342" s="403"/>
      <c r="BS342" s="403"/>
      <c r="BT342" s="401"/>
      <c r="BU342" s="401"/>
      <c r="BV342" s="401"/>
      <c r="BW342" s="401"/>
      <c r="BX342" s="401"/>
      <c r="BY342" s="401"/>
      <c r="BZ342" s="401"/>
      <c r="CA342" s="401"/>
      <c r="CB342" s="401"/>
      <c r="CC342" s="401"/>
      <c r="CD342" s="401"/>
      <c r="CE342" s="401"/>
      <c r="CF342" s="401"/>
      <c r="CG342" s="401"/>
      <c r="CH342" s="401"/>
      <c r="CI342" s="401"/>
      <c r="CJ342" s="404">
        <v>0</v>
      </c>
      <c r="CK342" s="404"/>
      <c r="CL342" s="404"/>
      <c r="CM342" s="404"/>
      <c r="CN342" s="404"/>
      <c r="CO342" s="404"/>
      <c r="CP342" s="404"/>
      <c r="CQ342" s="404"/>
      <c r="CR342" s="404"/>
      <c r="CS342" s="404"/>
      <c r="CT342" s="404"/>
      <c r="CU342" s="404"/>
      <c r="CV342" s="404"/>
      <c r="CW342" s="404"/>
      <c r="CX342" s="404"/>
      <c r="CY342" s="404"/>
      <c r="CZ342" s="404"/>
      <c r="DA342" s="404"/>
    </row>
    <row r="343" spans="1:105" s="124" customFormat="1" ht="14.25">
      <c r="A343" s="402"/>
      <c r="B343" s="402"/>
      <c r="C343" s="402"/>
      <c r="D343" s="402"/>
      <c r="E343" s="402"/>
      <c r="F343" s="402"/>
      <c r="G343" s="402"/>
      <c r="H343" s="405" t="s">
        <v>193</v>
      </c>
      <c r="I343" s="405"/>
      <c r="J343" s="405"/>
      <c r="K343" s="405"/>
      <c r="L343" s="405"/>
      <c r="M343" s="405"/>
      <c r="N343" s="405"/>
      <c r="O343" s="405"/>
      <c r="P343" s="405"/>
      <c r="Q343" s="405"/>
      <c r="R343" s="405"/>
      <c r="S343" s="405"/>
      <c r="T343" s="405"/>
      <c r="U343" s="405"/>
      <c r="V343" s="405"/>
      <c r="W343" s="405"/>
      <c r="X343" s="405"/>
      <c r="Y343" s="405"/>
      <c r="Z343" s="405"/>
      <c r="AA343" s="405"/>
      <c r="AB343" s="405"/>
      <c r="AC343" s="405"/>
      <c r="AD343" s="405"/>
      <c r="AE343" s="405"/>
      <c r="AF343" s="405"/>
      <c r="AG343" s="405"/>
      <c r="AH343" s="405"/>
      <c r="AI343" s="405"/>
      <c r="AJ343" s="405"/>
      <c r="AK343" s="405"/>
      <c r="AL343" s="405"/>
      <c r="AM343" s="405"/>
      <c r="AN343" s="405"/>
      <c r="AO343" s="405"/>
      <c r="AP343" s="405"/>
      <c r="AQ343" s="405"/>
      <c r="AR343" s="405"/>
      <c r="AS343" s="405"/>
      <c r="AT343" s="405"/>
      <c r="AU343" s="405"/>
      <c r="AV343" s="405"/>
      <c r="AW343" s="405"/>
      <c r="AX343" s="405"/>
      <c r="AY343" s="405"/>
      <c r="AZ343" s="405"/>
      <c r="BA343" s="405"/>
      <c r="BB343" s="405"/>
      <c r="BC343" s="405"/>
      <c r="BD343" s="403"/>
      <c r="BE343" s="403"/>
      <c r="BF343" s="403"/>
      <c r="BG343" s="403"/>
      <c r="BH343" s="403"/>
      <c r="BI343" s="403"/>
      <c r="BJ343" s="403"/>
      <c r="BK343" s="403"/>
      <c r="BL343" s="403"/>
      <c r="BM343" s="403"/>
      <c r="BN343" s="403"/>
      <c r="BO343" s="403"/>
      <c r="BP343" s="403"/>
      <c r="BQ343" s="403"/>
      <c r="BR343" s="403"/>
      <c r="BS343" s="403"/>
      <c r="BT343" s="406" t="s">
        <v>175</v>
      </c>
      <c r="BU343" s="406"/>
      <c r="BV343" s="406"/>
      <c r="BW343" s="406"/>
      <c r="BX343" s="406"/>
      <c r="BY343" s="406"/>
      <c r="BZ343" s="406"/>
      <c r="CA343" s="406"/>
      <c r="CB343" s="406"/>
      <c r="CC343" s="406"/>
      <c r="CD343" s="406"/>
      <c r="CE343" s="406"/>
      <c r="CF343" s="406"/>
      <c r="CG343" s="406"/>
      <c r="CH343" s="406"/>
      <c r="CI343" s="406"/>
      <c r="CJ343" s="407">
        <f>CJ342+CJ341</f>
        <v>0</v>
      </c>
      <c r="CK343" s="407"/>
      <c r="CL343" s="407"/>
      <c r="CM343" s="407"/>
      <c r="CN343" s="407"/>
      <c r="CO343" s="407"/>
      <c r="CP343" s="407"/>
      <c r="CQ343" s="407"/>
      <c r="CR343" s="407"/>
      <c r="CS343" s="407"/>
      <c r="CT343" s="407"/>
      <c r="CU343" s="407"/>
      <c r="CV343" s="407"/>
      <c r="CW343" s="407"/>
      <c r="CX343" s="407"/>
      <c r="CY343" s="407"/>
      <c r="CZ343" s="407"/>
      <c r="DA343" s="407"/>
    </row>
  </sheetData>
  <sheetProtection/>
  <mergeCells count="1006">
    <mergeCell ref="CJ21:DA21"/>
    <mergeCell ref="A199:G199"/>
    <mergeCell ref="H199:BC199"/>
    <mergeCell ref="BD199:BS199"/>
    <mergeCell ref="BT199:CI199"/>
    <mergeCell ref="CJ199:DA199"/>
    <mergeCell ref="A21:F21"/>
    <mergeCell ref="G21:AD21"/>
    <mergeCell ref="AE21:AY21"/>
    <mergeCell ref="AZ21:BQ21"/>
    <mergeCell ref="BR21:CI21"/>
    <mergeCell ref="CM53:DA54"/>
    <mergeCell ref="BW50:CL50"/>
    <mergeCell ref="CM51:DA51"/>
    <mergeCell ref="H54:BV54"/>
    <mergeCell ref="BW51:CL51"/>
    <mergeCell ref="BW52:CL52"/>
    <mergeCell ref="BW48:CL49"/>
    <mergeCell ref="CM48:DA49"/>
    <mergeCell ref="A53:F54"/>
    <mergeCell ref="BW53:CL54"/>
    <mergeCell ref="H48:BV48"/>
    <mergeCell ref="H49:BV49"/>
    <mergeCell ref="A52:F52"/>
    <mergeCell ref="H52:BV52"/>
    <mergeCell ref="CM50:DA50"/>
    <mergeCell ref="A51:F51"/>
    <mergeCell ref="CM56:DA56"/>
    <mergeCell ref="CM55:DA55"/>
    <mergeCell ref="A50:F50"/>
    <mergeCell ref="H50:BV50"/>
    <mergeCell ref="CM52:DA52"/>
    <mergeCell ref="H53:BV53"/>
    <mergeCell ref="A56:F56"/>
    <mergeCell ref="H56:BV56"/>
    <mergeCell ref="BW56:CL56"/>
    <mergeCell ref="H51:BV51"/>
    <mergeCell ref="G60:BV60"/>
    <mergeCell ref="A29:CL29"/>
    <mergeCell ref="A58:F58"/>
    <mergeCell ref="H58:BV58"/>
    <mergeCell ref="BW58:CL58"/>
    <mergeCell ref="A45:F45"/>
    <mergeCell ref="G45:BV45"/>
    <mergeCell ref="BW45:CL45"/>
    <mergeCell ref="A46:DA46"/>
    <mergeCell ref="A48:F49"/>
    <mergeCell ref="A18:AD18"/>
    <mergeCell ref="CM58:DA58"/>
    <mergeCell ref="A60:F60"/>
    <mergeCell ref="BW60:CL60"/>
    <mergeCell ref="CM60:DA60"/>
    <mergeCell ref="A47:F47"/>
    <mergeCell ref="CJ23:DA23"/>
    <mergeCell ref="A44:F44"/>
    <mergeCell ref="H44:BV44"/>
    <mergeCell ref="BW44:CL44"/>
    <mergeCell ref="A59:F59"/>
    <mergeCell ref="H59:BV59"/>
    <mergeCell ref="BW59:CL59"/>
    <mergeCell ref="CM59:DA59"/>
    <mergeCell ref="H47:BV47"/>
    <mergeCell ref="BW47:CL47"/>
    <mergeCell ref="CM47:DA47"/>
    <mergeCell ref="A55:F55"/>
    <mergeCell ref="H55:BV55"/>
    <mergeCell ref="BW55:CL55"/>
    <mergeCell ref="AE18:AY18"/>
    <mergeCell ref="A14:CI14"/>
    <mergeCell ref="CM29:DA29"/>
    <mergeCell ref="A30:DA30"/>
    <mergeCell ref="A31:DA31"/>
    <mergeCell ref="A23:AD23"/>
    <mergeCell ref="AE23:AY23"/>
    <mergeCell ref="AZ23:BQ23"/>
    <mergeCell ref="BR23:CI23"/>
    <mergeCell ref="A20:DA20"/>
    <mergeCell ref="A22:F22"/>
    <mergeCell ref="G22:AD22"/>
    <mergeCell ref="AE22:AY22"/>
    <mergeCell ref="AZ22:BQ22"/>
    <mergeCell ref="BR22:CI22"/>
    <mergeCell ref="CJ22:DA22"/>
    <mergeCell ref="A15:DA15"/>
    <mergeCell ref="A16:DA16"/>
    <mergeCell ref="AE17:AY17"/>
    <mergeCell ref="AZ17:BQ17"/>
    <mergeCell ref="BR17:CI17"/>
    <mergeCell ref="CJ17:DA17"/>
    <mergeCell ref="A17:F17"/>
    <mergeCell ref="G17:AD17"/>
    <mergeCell ref="A153:DA153"/>
    <mergeCell ref="A155:G155"/>
    <mergeCell ref="H155:AO155"/>
    <mergeCell ref="AZ18:BQ18"/>
    <mergeCell ref="BR18:CI18"/>
    <mergeCell ref="CJ18:DA18"/>
    <mergeCell ref="A57:F57"/>
    <mergeCell ref="H57:BV57"/>
    <mergeCell ref="BW57:CL57"/>
    <mergeCell ref="CM57:DA5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39:DA139"/>
    <mergeCell ref="A141:G141"/>
    <mergeCell ref="H141:BC141"/>
    <mergeCell ref="BD141:BS141"/>
    <mergeCell ref="BT141:CI141"/>
    <mergeCell ref="CJ141:DA141"/>
    <mergeCell ref="A137:G137"/>
    <mergeCell ref="H137:AO137"/>
    <mergeCell ref="AP137:BE137"/>
    <mergeCell ref="BF137:BU137"/>
    <mergeCell ref="BV137:CK137"/>
    <mergeCell ref="CL137:DA137"/>
    <mergeCell ref="A136:G136"/>
    <mergeCell ref="H136:AO136"/>
    <mergeCell ref="AP136:BE136"/>
    <mergeCell ref="BF136:BU136"/>
    <mergeCell ref="BV136:CK136"/>
    <mergeCell ref="CL136:DA136"/>
    <mergeCell ref="A134:G134"/>
    <mergeCell ref="H134:AO134"/>
    <mergeCell ref="AP134:BE134"/>
    <mergeCell ref="BF134:BU134"/>
    <mergeCell ref="BV134:CK134"/>
    <mergeCell ref="CL134:DA134"/>
    <mergeCell ref="CL132:DA132"/>
    <mergeCell ref="A133:G133"/>
    <mergeCell ref="H133:AO133"/>
    <mergeCell ref="AP133:BE133"/>
    <mergeCell ref="BF133:BU133"/>
    <mergeCell ref="BV133:CK133"/>
    <mergeCell ref="CL133:DA133"/>
    <mergeCell ref="A124:DA124"/>
    <mergeCell ref="X126:DA126"/>
    <mergeCell ref="A128:AO128"/>
    <mergeCell ref="AP128:DA128"/>
    <mergeCell ref="A130:DA130"/>
    <mergeCell ref="A132:G132"/>
    <mergeCell ref="H132:AO132"/>
    <mergeCell ref="AP132:BE132"/>
    <mergeCell ref="BF132:BU132"/>
    <mergeCell ref="BV132:CK132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X114:DA114"/>
    <mergeCell ref="A116:AO116"/>
    <mergeCell ref="AP116:DA116"/>
    <mergeCell ref="A118:G118"/>
    <mergeCell ref="H118:BC118"/>
    <mergeCell ref="BD118:BS118"/>
    <mergeCell ref="BT118:CI118"/>
    <mergeCell ref="CJ118:DA118"/>
    <mergeCell ref="A110:G110"/>
    <mergeCell ref="H110:BC110"/>
    <mergeCell ref="BD110:BS110"/>
    <mergeCell ref="BT110:CI110"/>
    <mergeCell ref="CJ110:DA110"/>
    <mergeCell ref="A112:DA112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BT106:CI106"/>
    <mergeCell ref="CJ106:DA106"/>
    <mergeCell ref="A107:G107"/>
    <mergeCell ref="H107:BC107"/>
    <mergeCell ref="BD107:BS107"/>
    <mergeCell ref="BT107:CI107"/>
    <mergeCell ref="CJ107:DA107"/>
    <mergeCell ref="A151:G151"/>
    <mergeCell ref="H151:AO151"/>
    <mergeCell ref="AP151:BE151"/>
    <mergeCell ref="BF151:BU151"/>
    <mergeCell ref="BV151:CK151"/>
    <mergeCell ref="CL151:DA151"/>
    <mergeCell ref="A150:G150"/>
    <mergeCell ref="H150:AO150"/>
    <mergeCell ref="AP150:BE150"/>
    <mergeCell ref="BF150:BU150"/>
    <mergeCell ref="BV150:CK150"/>
    <mergeCell ref="CL150:DA150"/>
    <mergeCell ref="A77:DA77"/>
    <mergeCell ref="A149:G149"/>
    <mergeCell ref="H149:AO149"/>
    <mergeCell ref="AP149:BE149"/>
    <mergeCell ref="BF149:BU149"/>
    <mergeCell ref="BV149:CK149"/>
    <mergeCell ref="CL149:DA149"/>
    <mergeCell ref="A100:DA100"/>
    <mergeCell ref="X102:DA102"/>
    <mergeCell ref="A104:AO104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63:DA63"/>
    <mergeCell ref="A65:DA65"/>
    <mergeCell ref="X67:DA67"/>
    <mergeCell ref="A69:AO69"/>
    <mergeCell ref="AP69:DA69"/>
    <mergeCell ref="A71:G71"/>
    <mergeCell ref="H71:BC71"/>
    <mergeCell ref="BD71:BS71"/>
    <mergeCell ref="BT71:CI71"/>
    <mergeCell ref="CJ71:DA71"/>
    <mergeCell ref="CM45:DA45"/>
    <mergeCell ref="A42:F42"/>
    <mergeCell ref="H42:BV42"/>
    <mergeCell ref="BW42:CL42"/>
    <mergeCell ref="CM42:DA42"/>
    <mergeCell ref="A43:F43"/>
    <mergeCell ref="H43:BV43"/>
    <mergeCell ref="BW43:CL43"/>
    <mergeCell ref="CM43:DA43"/>
    <mergeCell ref="CM44:DA44"/>
    <mergeCell ref="A40:F40"/>
    <mergeCell ref="H40:BV40"/>
    <mergeCell ref="BW40:CL40"/>
    <mergeCell ref="CM40:DA40"/>
    <mergeCell ref="A41:F41"/>
    <mergeCell ref="H41:BV41"/>
    <mergeCell ref="BW41:CL41"/>
    <mergeCell ref="CM41:DA41"/>
    <mergeCell ref="A37:F37"/>
    <mergeCell ref="H37:BV37"/>
    <mergeCell ref="BW37:CL37"/>
    <mergeCell ref="CM37:DA37"/>
    <mergeCell ref="H38:BV38"/>
    <mergeCell ref="H39:BV39"/>
    <mergeCell ref="A38:F39"/>
    <mergeCell ref="BW38:CL39"/>
    <mergeCell ref="CM38:DA39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A32:F32"/>
    <mergeCell ref="H32:BV32"/>
    <mergeCell ref="BW32:CL32"/>
    <mergeCell ref="CM32:DA32"/>
    <mergeCell ref="H33:BV33"/>
    <mergeCell ref="H34:BV34"/>
    <mergeCell ref="A33:F34"/>
    <mergeCell ref="BW33:CL34"/>
    <mergeCell ref="CM33:DA34"/>
    <mergeCell ref="A25:DA25"/>
    <mergeCell ref="A27:F27"/>
    <mergeCell ref="G27:BV27"/>
    <mergeCell ref="BW27:CL27"/>
    <mergeCell ref="CM27:DA27"/>
    <mergeCell ref="A28:F28"/>
    <mergeCell ref="G28:BV28"/>
    <mergeCell ref="BW28:CL28"/>
    <mergeCell ref="CM28:DA28"/>
    <mergeCell ref="A19:F19"/>
    <mergeCell ref="G19:AD19"/>
    <mergeCell ref="AE19:AY19"/>
    <mergeCell ref="AZ19:BQ19"/>
    <mergeCell ref="BR19:CI19"/>
    <mergeCell ref="CJ19:DA19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A80:G80"/>
    <mergeCell ref="H80:BC80"/>
    <mergeCell ref="BD80:BS80"/>
    <mergeCell ref="BT80:CD80"/>
    <mergeCell ref="CE80:DA80"/>
    <mergeCell ref="X81:DA81"/>
    <mergeCell ref="A83:AO83"/>
    <mergeCell ref="AP83:DA83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9:G89"/>
    <mergeCell ref="H89:BC89"/>
    <mergeCell ref="BD89:BS89"/>
    <mergeCell ref="BT89:CD89"/>
    <mergeCell ref="CE89:DA89"/>
    <mergeCell ref="X91:DA91"/>
    <mergeCell ref="A93:AO93"/>
    <mergeCell ref="AP93:DA93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A98:G98"/>
    <mergeCell ref="H98:BC98"/>
    <mergeCell ref="BD98:BS98"/>
    <mergeCell ref="BT98:CD98"/>
    <mergeCell ref="CE98:DA98"/>
    <mergeCell ref="A147:DA147"/>
    <mergeCell ref="AP104:DA104"/>
    <mergeCell ref="A106:G106"/>
    <mergeCell ref="H106:BC106"/>
    <mergeCell ref="BD106:BS106"/>
    <mergeCell ref="AP155:BE155"/>
    <mergeCell ref="BF155:BU155"/>
    <mergeCell ref="BV155:CK155"/>
    <mergeCell ref="CL155:DA155"/>
    <mergeCell ref="A156:G156"/>
    <mergeCell ref="H156:AO156"/>
    <mergeCell ref="AP156:BE156"/>
    <mergeCell ref="BF156:BU156"/>
    <mergeCell ref="BV156:CK156"/>
    <mergeCell ref="CL156:DA156"/>
    <mergeCell ref="A157:G157"/>
    <mergeCell ref="H157:AO157"/>
    <mergeCell ref="AP157:BE157"/>
    <mergeCell ref="BF157:BU157"/>
    <mergeCell ref="BV157:CK157"/>
    <mergeCell ref="CL157:DA157"/>
    <mergeCell ref="A158:G158"/>
    <mergeCell ref="H158:AO158"/>
    <mergeCell ref="AP158:BE158"/>
    <mergeCell ref="BF158:BU158"/>
    <mergeCell ref="BV158:CK158"/>
    <mergeCell ref="CL158:DA158"/>
    <mergeCell ref="A159:G159"/>
    <mergeCell ref="H159:AO159"/>
    <mergeCell ref="AP159:BE159"/>
    <mergeCell ref="BF159:BU159"/>
    <mergeCell ref="BV159:CK159"/>
    <mergeCell ref="CL159:DA159"/>
    <mergeCell ref="A160:G160"/>
    <mergeCell ref="H160:AO160"/>
    <mergeCell ref="AP160:BE160"/>
    <mergeCell ref="BF160:BU160"/>
    <mergeCell ref="BV160:CK160"/>
    <mergeCell ref="CL160:DA160"/>
    <mergeCell ref="A162:DA162"/>
    <mergeCell ref="A164:G164"/>
    <mergeCell ref="H164:AO164"/>
    <mergeCell ref="AP164:BE164"/>
    <mergeCell ref="BF164:BU164"/>
    <mergeCell ref="BV164:CK164"/>
    <mergeCell ref="CL164:DA164"/>
    <mergeCell ref="A165:G165"/>
    <mergeCell ref="H165:AO165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167:G167"/>
    <mergeCell ref="H167:AO167"/>
    <mergeCell ref="AP167:BE167"/>
    <mergeCell ref="BF167:BU167"/>
    <mergeCell ref="BV167:CK167"/>
    <mergeCell ref="CL167:DA167"/>
    <mergeCell ref="A168:G168"/>
    <mergeCell ref="H168:AO168"/>
    <mergeCell ref="AP168:BE168"/>
    <mergeCell ref="BF168:BU168"/>
    <mergeCell ref="BV168:CK168"/>
    <mergeCell ref="CL168:DA168"/>
    <mergeCell ref="A169:G169"/>
    <mergeCell ref="H169:AO169"/>
    <mergeCell ref="AP169:BE169"/>
    <mergeCell ref="BF169:BU169"/>
    <mergeCell ref="BV169:CK169"/>
    <mergeCell ref="CL169:DA169"/>
    <mergeCell ref="A171:DA171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7:G177"/>
    <mergeCell ref="H177:BC177"/>
    <mergeCell ref="BD177:BS177"/>
    <mergeCell ref="BT177:CI177"/>
    <mergeCell ref="CJ177:DA177"/>
    <mergeCell ref="A179:DA179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83:G183"/>
    <mergeCell ref="H183:BC183"/>
    <mergeCell ref="BD183:BS183"/>
    <mergeCell ref="BT183:CI183"/>
    <mergeCell ref="CJ183:DA183"/>
    <mergeCell ref="A185:DA185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91:G191"/>
    <mergeCell ref="H191:BC191"/>
    <mergeCell ref="BD191:BS191"/>
    <mergeCell ref="BT191:CI191"/>
    <mergeCell ref="CJ191:DA191"/>
    <mergeCell ref="A193:DA193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200:G200"/>
    <mergeCell ref="H200:BC200"/>
    <mergeCell ref="BD200:BS200"/>
    <mergeCell ref="BT200:CI200"/>
    <mergeCell ref="CJ200:DA200"/>
    <mergeCell ref="A201:G201"/>
    <mergeCell ref="H201:BC201"/>
    <mergeCell ref="BD201:BS201"/>
    <mergeCell ref="BT201:CI201"/>
    <mergeCell ref="CJ201:DA201"/>
    <mergeCell ref="A203:DA203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10:DA210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9:DA219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DA225"/>
    <mergeCell ref="A227:DA227"/>
    <mergeCell ref="A229:G229"/>
    <mergeCell ref="H229:BS229"/>
    <mergeCell ref="BT229:CI229"/>
    <mergeCell ref="CJ229:DA229"/>
    <mergeCell ref="A230:G230"/>
    <mergeCell ref="H230:BS230"/>
    <mergeCell ref="BT230:CI230"/>
    <mergeCell ref="CJ230:DA230"/>
    <mergeCell ref="A231:G231"/>
    <mergeCell ref="H231:BS231"/>
    <mergeCell ref="BT231:CI231"/>
    <mergeCell ref="CJ231:DA231"/>
    <mergeCell ref="A233:DA233"/>
    <mergeCell ref="A235:G235"/>
    <mergeCell ref="H235:BS235"/>
    <mergeCell ref="BT235:CI235"/>
    <mergeCell ref="CJ235:DA235"/>
    <mergeCell ref="A236:G236"/>
    <mergeCell ref="H236:BS236"/>
    <mergeCell ref="BT236:CI236"/>
    <mergeCell ref="CJ236:DA236"/>
    <mergeCell ref="A237:G237"/>
    <mergeCell ref="H237:BS237"/>
    <mergeCell ref="BT237:CI237"/>
    <mergeCell ref="CJ237:DA237"/>
    <mergeCell ref="A238:G238"/>
    <mergeCell ref="H238:BS238"/>
    <mergeCell ref="BT238:CI238"/>
    <mergeCell ref="CJ238:DA238"/>
    <mergeCell ref="A240:DA240"/>
    <mergeCell ref="A242:G242"/>
    <mergeCell ref="H242:BS242"/>
    <mergeCell ref="BT242:CI242"/>
    <mergeCell ref="CJ242:DA242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7:G247"/>
    <mergeCell ref="H247:BS247"/>
    <mergeCell ref="BT247:CI247"/>
    <mergeCell ref="CJ247:DA247"/>
    <mergeCell ref="A248:G248"/>
    <mergeCell ref="H248:BS248"/>
    <mergeCell ref="BT248:CI248"/>
    <mergeCell ref="CJ248:DA248"/>
    <mergeCell ref="A250:G250"/>
    <mergeCell ref="H250:BS250"/>
    <mergeCell ref="BT250:CI250"/>
    <mergeCell ref="CJ250:DA250"/>
    <mergeCell ref="A249:G249"/>
    <mergeCell ref="H249:BS249"/>
    <mergeCell ref="BT249:CI249"/>
    <mergeCell ref="CJ249:DA249"/>
    <mergeCell ref="A251:G251"/>
    <mergeCell ref="H251:BS251"/>
    <mergeCell ref="BT251:CI251"/>
    <mergeCell ref="CJ251:DA251"/>
    <mergeCell ref="A253:DA253"/>
    <mergeCell ref="A255:G255"/>
    <mergeCell ref="H255:BS255"/>
    <mergeCell ref="BT255:CI255"/>
    <mergeCell ref="CJ255:DA255"/>
    <mergeCell ref="A256:G256"/>
    <mergeCell ref="H256:BS256"/>
    <mergeCell ref="BT256:CI256"/>
    <mergeCell ref="CJ256:DA256"/>
    <mergeCell ref="A257:G257"/>
    <mergeCell ref="H257:BS257"/>
    <mergeCell ref="BT257:CI257"/>
    <mergeCell ref="CJ257:DA257"/>
    <mergeCell ref="A259:DA259"/>
    <mergeCell ref="A261:G261"/>
    <mergeCell ref="H261:BS261"/>
    <mergeCell ref="BT261:CI261"/>
    <mergeCell ref="CJ261:DA261"/>
    <mergeCell ref="A262:G262"/>
    <mergeCell ref="H262:BS262"/>
    <mergeCell ref="BT262:CI262"/>
    <mergeCell ref="CJ262:DA262"/>
    <mergeCell ref="A263:G263"/>
    <mergeCell ref="H263:BS263"/>
    <mergeCell ref="BT263:CI263"/>
    <mergeCell ref="CJ263:DA263"/>
    <mergeCell ref="A265:DA265"/>
    <mergeCell ref="A267:G267"/>
    <mergeCell ref="H267:BS267"/>
    <mergeCell ref="BT267:CI267"/>
    <mergeCell ref="CJ267:DA267"/>
    <mergeCell ref="A268:G268"/>
    <mergeCell ref="H268:BS268"/>
    <mergeCell ref="BT268:CI268"/>
    <mergeCell ref="CJ268:DA268"/>
    <mergeCell ref="A269:G269"/>
    <mergeCell ref="H269:BS269"/>
    <mergeCell ref="BT269:CI269"/>
    <mergeCell ref="CJ269:DA269"/>
    <mergeCell ref="A271:DA271"/>
    <mergeCell ref="A273:G273"/>
    <mergeCell ref="H273:BC273"/>
    <mergeCell ref="BD273:BS273"/>
    <mergeCell ref="BT273:CI273"/>
    <mergeCell ref="CJ273:DA273"/>
    <mergeCell ref="A274:G274"/>
    <mergeCell ref="H274:BC274"/>
    <mergeCell ref="BD274:BS274"/>
    <mergeCell ref="BT274:CI274"/>
    <mergeCell ref="CJ274:DA274"/>
    <mergeCell ref="A275:G275"/>
    <mergeCell ref="H275:BC275"/>
    <mergeCell ref="BD275:BS275"/>
    <mergeCell ref="BT275:CI275"/>
    <mergeCell ref="CJ275:DA275"/>
    <mergeCell ref="A277:DA277"/>
    <mergeCell ref="A279:G279"/>
    <mergeCell ref="H279:BC279"/>
    <mergeCell ref="BD279:BS279"/>
    <mergeCell ref="BT279:CI279"/>
    <mergeCell ref="CJ279:DA279"/>
    <mergeCell ref="A280:G280"/>
    <mergeCell ref="H280:BC280"/>
    <mergeCell ref="BD280:BS280"/>
    <mergeCell ref="BT280:CI280"/>
    <mergeCell ref="CJ280:DA280"/>
    <mergeCell ref="A281:G281"/>
    <mergeCell ref="H281:BC281"/>
    <mergeCell ref="BD281:BS281"/>
    <mergeCell ref="BT281:CI281"/>
    <mergeCell ref="CJ281:DA281"/>
    <mergeCell ref="A282:G282"/>
    <mergeCell ref="H282:BC282"/>
    <mergeCell ref="BD282:BS282"/>
    <mergeCell ref="BT282:CI282"/>
    <mergeCell ref="CJ282:DA282"/>
    <mergeCell ref="A284:DA284"/>
    <mergeCell ref="A286:G286"/>
    <mergeCell ref="H286:BC286"/>
    <mergeCell ref="BD286:BS286"/>
    <mergeCell ref="BT286:CI286"/>
    <mergeCell ref="CJ286:DA286"/>
    <mergeCell ref="A287:G287"/>
    <mergeCell ref="H287:BC287"/>
    <mergeCell ref="BD287:BS287"/>
    <mergeCell ref="BT287:CI287"/>
    <mergeCell ref="CJ287:DA287"/>
    <mergeCell ref="A288:G288"/>
    <mergeCell ref="H288:BC288"/>
    <mergeCell ref="BD288:BS288"/>
    <mergeCell ref="BT288:CI288"/>
    <mergeCell ref="CJ288:DA288"/>
    <mergeCell ref="A290:DA290"/>
    <mergeCell ref="A292:G292"/>
    <mergeCell ref="H292:BC292"/>
    <mergeCell ref="BD292:BS292"/>
    <mergeCell ref="BT292:CI292"/>
    <mergeCell ref="CJ292:DA292"/>
    <mergeCell ref="A293:G293"/>
    <mergeCell ref="H293:BC293"/>
    <mergeCell ref="BD293:BS293"/>
    <mergeCell ref="BT293:CI293"/>
    <mergeCell ref="CJ293:DA293"/>
    <mergeCell ref="A294:G294"/>
    <mergeCell ref="H294:BC294"/>
    <mergeCell ref="BD294:BS294"/>
    <mergeCell ref="BT294:CI294"/>
    <mergeCell ref="CJ294:DA294"/>
    <mergeCell ref="A296:DA296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300:G300"/>
    <mergeCell ref="H300:BC300"/>
    <mergeCell ref="BD300:BS300"/>
    <mergeCell ref="BT300:CI300"/>
    <mergeCell ref="CJ300:DA300"/>
    <mergeCell ref="A302:DA302"/>
    <mergeCell ref="A304:G304"/>
    <mergeCell ref="H304:BC304"/>
    <mergeCell ref="BD304:BS304"/>
    <mergeCell ref="BT304:CI304"/>
    <mergeCell ref="CJ304:DA304"/>
    <mergeCell ref="A305:G305"/>
    <mergeCell ref="H305:BC305"/>
    <mergeCell ref="BD305:BS305"/>
    <mergeCell ref="BT305:CI305"/>
    <mergeCell ref="CJ305:DA305"/>
    <mergeCell ref="A306:G306"/>
    <mergeCell ref="H306:BC306"/>
    <mergeCell ref="BD306:BS306"/>
    <mergeCell ref="BT306:CI306"/>
    <mergeCell ref="CJ306:DA306"/>
    <mergeCell ref="A308:DA308"/>
    <mergeCell ref="A310:G310"/>
    <mergeCell ref="H310:BC310"/>
    <mergeCell ref="BD310:BS310"/>
    <mergeCell ref="BT310:CI310"/>
    <mergeCell ref="CJ310:DA310"/>
    <mergeCell ref="A311:G311"/>
    <mergeCell ref="H311:BC311"/>
    <mergeCell ref="BD311:BS311"/>
    <mergeCell ref="BT311:CI311"/>
    <mergeCell ref="CJ311:DA311"/>
    <mergeCell ref="A312:G312"/>
    <mergeCell ref="H312:BC312"/>
    <mergeCell ref="BD312:BS312"/>
    <mergeCell ref="BT312:CI312"/>
    <mergeCell ref="CJ312:DA312"/>
    <mergeCell ref="A314:DA314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8:G318"/>
    <mergeCell ref="H318:BC318"/>
    <mergeCell ref="BD318:BS318"/>
    <mergeCell ref="BT318:CI318"/>
    <mergeCell ref="CJ318:DA318"/>
    <mergeCell ref="A319:G319"/>
    <mergeCell ref="H319:BC319"/>
    <mergeCell ref="BD319:BS319"/>
    <mergeCell ref="BT319:CI319"/>
    <mergeCell ref="CJ319:DA319"/>
    <mergeCell ref="A321:DA321"/>
    <mergeCell ref="A323:G323"/>
    <mergeCell ref="H323:BC323"/>
    <mergeCell ref="BD323:BS323"/>
    <mergeCell ref="BT323:CI323"/>
    <mergeCell ref="CJ323:DA323"/>
    <mergeCell ref="A324:G324"/>
    <mergeCell ref="H324:BC324"/>
    <mergeCell ref="BD324:BS324"/>
    <mergeCell ref="BT324:CI324"/>
    <mergeCell ref="CJ324:DA324"/>
    <mergeCell ref="A325:G325"/>
    <mergeCell ref="H325:BC325"/>
    <mergeCell ref="BD325:BS325"/>
    <mergeCell ref="BT325:CI325"/>
    <mergeCell ref="CJ325:DA325"/>
    <mergeCell ref="A327:DA327"/>
    <mergeCell ref="A329:G329"/>
    <mergeCell ref="H329:BC329"/>
    <mergeCell ref="BD329:BS329"/>
    <mergeCell ref="BT329:CI329"/>
    <mergeCell ref="CJ329:DA329"/>
    <mergeCell ref="A330:G330"/>
    <mergeCell ref="H330:BC330"/>
    <mergeCell ref="BD330:BS330"/>
    <mergeCell ref="BT330:CI330"/>
    <mergeCell ref="CJ330:DA330"/>
    <mergeCell ref="A331:G331"/>
    <mergeCell ref="H331:BC331"/>
    <mergeCell ref="BD331:BS331"/>
    <mergeCell ref="BT331:CI331"/>
    <mergeCell ref="CJ331:DA331"/>
    <mergeCell ref="A333:DA333"/>
    <mergeCell ref="A335:G335"/>
    <mergeCell ref="H335:BC335"/>
    <mergeCell ref="BD335:BS335"/>
    <mergeCell ref="BT335:CI335"/>
    <mergeCell ref="CJ335:DA335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37:DA337"/>
    <mergeCell ref="A339:DA339"/>
    <mergeCell ref="A341:G341"/>
    <mergeCell ref="H341:BC341"/>
    <mergeCell ref="BD341:BS341"/>
    <mergeCell ref="BT341:CI341"/>
    <mergeCell ref="CJ341:DA341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343:DA343"/>
    <mergeCell ref="A135:G135"/>
    <mergeCell ref="H135:AO135"/>
    <mergeCell ref="AP135:BE135"/>
    <mergeCell ref="BF135:BU135"/>
    <mergeCell ref="BV135:CK135"/>
    <mergeCell ref="CL135:DA135"/>
  </mergeCells>
  <printOptions/>
  <pageMargins left="0.7" right="0.7" top="0.75" bottom="0.75" header="0.3" footer="0.3"/>
  <pageSetup horizontalDpi="600" verticalDpi="600" orientation="portrait" paperSize="9" scale="82" r:id="rId1"/>
  <rowBreaks count="5" manualBreakCount="5">
    <brk id="93" max="104" man="1"/>
    <brk id="151" max="255" man="1"/>
    <brk id="202" max="255" man="1"/>
    <brk id="251" max="255" man="1"/>
    <brk id="3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S22" sqref="BS22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2" t="s">
        <v>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1" t="s">
        <v>55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</row>
    <row r="5" spans="1:128" s="91" customFormat="1" ht="49.5" customHeight="1">
      <c r="A5" s="213" t="s">
        <v>268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1" t="s">
        <v>56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</row>
    <row r="8" spans="1:128" s="93" customFormat="1" ht="36" customHeight="1">
      <c r="A8" s="214" t="s">
        <v>269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1" t="s">
        <v>57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</row>
    <row r="11" spans="1:128" s="91" customFormat="1" ht="48" customHeight="1">
      <c r="A11" s="213" t="s">
        <v>270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1" t="s">
        <v>386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1" t="s">
        <v>58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1" t="s">
        <v>59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5" t="s">
        <v>387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1" t="s">
        <v>60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5" t="s">
        <v>388</v>
      </c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1" t="s">
        <v>389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</row>
    <row r="20" spans="1:128" s="91" customFormat="1" ht="15">
      <c r="A20" s="97"/>
      <c r="B20" s="211" t="s">
        <v>58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1" t="s">
        <v>61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 t="s">
        <v>390</v>
      </c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  <mergeCell ref="B17:DX17"/>
    <mergeCell ref="A2:DX2"/>
    <mergeCell ref="A4:DX4"/>
    <mergeCell ref="A5:DX5"/>
    <mergeCell ref="A7:DX7"/>
    <mergeCell ref="A8:DX8"/>
    <mergeCell ref="A10:DX10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">
      <selection activeCell="BT26" sqref="BT26:DA26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16" t="s">
        <v>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</row>
    <row r="4" spans="1:105" s="1" customFormat="1" ht="14.25">
      <c r="A4" s="217" t="s">
        <v>406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</row>
    <row r="5" spans="1:105" s="1" customFormat="1" ht="15">
      <c r="A5" s="218" t="s">
        <v>63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19" t="s">
        <v>64</v>
      </c>
      <c r="B8" s="220"/>
      <c r="C8" s="220"/>
      <c r="D8" s="220"/>
      <c r="E8" s="220"/>
      <c r="F8" s="220"/>
      <c r="G8" s="221"/>
      <c r="H8" s="219" t="s">
        <v>65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1"/>
      <c r="BT8" s="219" t="s">
        <v>66</v>
      </c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1"/>
    </row>
    <row r="9" spans="1:105" s="3" customFormat="1" ht="12.75">
      <c r="A9" s="222">
        <v>1</v>
      </c>
      <c r="B9" s="223"/>
      <c r="C9" s="223"/>
      <c r="D9" s="223"/>
      <c r="E9" s="223"/>
      <c r="F9" s="223"/>
      <c r="G9" s="224"/>
      <c r="H9" s="222">
        <v>2</v>
      </c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4"/>
      <c r="BT9" s="222">
        <v>3</v>
      </c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4"/>
    </row>
    <row r="10" spans="1:105" s="4" customFormat="1" ht="23.25" customHeight="1">
      <c r="A10" s="225"/>
      <c r="B10" s="226"/>
      <c r="C10" s="226"/>
      <c r="D10" s="226"/>
      <c r="E10" s="226"/>
      <c r="F10" s="226"/>
      <c r="G10" s="227"/>
      <c r="H10" s="228" t="s">
        <v>67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30"/>
      <c r="BT10" s="231">
        <f>BT11+BT13</f>
        <v>1982233.35</v>
      </c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3"/>
    </row>
    <row r="11" spans="1:105" s="4" customFormat="1" ht="30.75" customHeight="1">
      <c r="A11" s="225"/>
      <c r="B11" s="226"/>
      <c r="C11" s="226"/>
      <c r="D11" s="226"/>
      <c r="E11" s="226"/>
      <c r="F11" s="226"/>
      <c r="G11" s="227"/>
      <c r="H11" s="234" t="s">
        <v>68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6"/>
      <c r="BT11" s="237">
        <v>1395670.35</v>
      </c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9"/>
    </row>
    <row r="12" spans="1:105" s="4" customFormat="1" ht="30.75" customHeight="1">
      <c r="A12" s="225"/>
      <c r="B12" s="226"/>
      <c r="C12" s="226"/>
      <c r="D12" s="226"/>
      <c r="E12" s="226"/>
      <c r="F12" s="226"/>
      <c r="G12" s="227"/>
      <c r="H12" s="240" t="s">
        <v>69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2"/>
      <c r="BT12" s="237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9"/>
    </row>
    <row r="13" spans="1:105" s="4" customFormat="1" ht="15" customHeight="1">
      <c r="A13" s="225"/>
      <c r="B13" s="226"/>
      <c r="C13" s="226"/>
      <c r="D13" s="226"/>
      <c r="E13" s="226"/>
      <c r="F13" s="226"/>
      <c r="G13" s="227"/>
      <c r="H13" s="243" t="s">
        <v>70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5"/>
      <c r="BT13" s="237">
        <v>586563</v>
      </c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9"/>
    </row>
    <row r="14" spans="1:105" s="4" customFormat="1" ht="30.75" customHeight="1">
      <c r="A14" s="225"/>
      <c r="B14" s="226"/>
      <c r="C14" s="226"/>
      <c r="D14" s="226"/>
      <c r="E14" s="226"/>
      <c r="F14" s="226"/>
      <c r="G14" s="227"/>
      <c r="H14" s="240" t="s">
        <v>69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2"/>
      <c r="BT14" s="237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9"/>
    </row>
    <row r="15" spans="1:105" s="4" customFormat="1" ht="23.25" customHeight="1">
      <c r="A15" s="225"/>
      <c r="B15" s="226"/>
      <c r="C15" s="226"/>
      <c r="D15" s="226"/>
      <c r="E15" s="226"/>
      <c r="F15" s="226"/>
      <c r="G15" s="227"/>
      <c r="H15" s="228" t="s">
        <v>71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30"/>
      <c r="BT15" s="231">
        <f>BT22</f>
        <v>0</v>
      </c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3"/>
    </row>
    <row r="16" spans="1:105" s="4" customFormat="1" ht="30.75" customHeight="1">
      <c r="A16" s="225"/>
      <c r="B16" s="226"/>
      <c r="C16" s="226"/>
      <c r="D16" s="226"/>
      <c r="E16" s="226"/>
      <c r="F16" s="226"/>
      <c r="G16" s="227"/>
      <c r="H16" s="234" t="s">
        <v>72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6"/>
      <c r="BT16" s="237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9"/>
    </row>
    <row r="17" spans="1:105" s="4" customFormat="1" ht="30.75" customHeight="1">
      <c r="A17" s="225"/>
      <c r="B17" s="226"/>
      <c r="C17" s="226"/>
      <c r="D17" s="226"/>
      <c r="E17" s="226"/>
      <c r="F17" s="226"/>
      <c r="G17" s="227"/>
      <c r="H17" s="240" t="s">
        <v>73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2"/>
      <c r="BT17" s="237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9"/>
    </row>
    <row r="18" spans="1:105" s="4" customFormat="1" ht="15" customHeight="1">
      <c r="A18" s="225"/>
      <c r="B18" s="226"/>
      <c r="C18" s="226"/>
      <c r="D18" s="226"/>
      <c r="E18" s="226"/>
      <c r="F18" s="226"/>
      <c r="G18" s="227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5"/>
      <c r="BT18" s="246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8"/>
    </row>
    <row r="19" spans="1:105" s="4" customFormat="1" ht="30.75" customHeight="1">
      <c r="A19" s="225"/>
      <c r="B19" s="226"/>
      <c r="C19" s="226"/>
      <c r="D19" s="226"/>
      <c r="E19" s="226"/>
      <c r="F19" s="226"/>
      <c r="G19" s="227"/>
      <c r="H19" s="240" t="s">
        <v>74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2"/>
      <c r="BT19" s="246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8"/>
    </row>
    <row r="20" spans="1:105" s="4" customFormat="1" ht="15" customHeight="1">
      <c r="A20" s="225"/>
      <c r="B20" s="226"/>
      <c r="C20" s="226"/>
      <c r="D20" s="226"/>
      <c r="E20" s="226"/>
      <c r="F20" s="226"/>
      <c r="G20" s="227"/>
      <c r="H20" s="234" t="s">
        <v>75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6"/>
      <c r="BT20" s="246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8"/>
    </row>
    <row r="21" spans="1:105" s="4" customFormat="1" ht="15" customHeight="1">
      <c r="A21" s="225"/>
      <c r="B21" s="226"/>
      <c r="C21" s="226"/>
      <c r="D21" s="226"/>
      <c r="E21" s="226"/>
      <c r="F21" s="226"/>
      <c r="G21" s="227"/>
      <c r="H21" s="234" t="s">
        <v>76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6"/>
      <c r="BT21" s="237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9"/>
    </row>
    <row r="22" spans="1:105" s="4" customFormat="1" ht="21" customHeight="1">
      <c r="A22" s="225"/>
      <c r="B22" s="226"/>
      <c r="C22" s="226"/>
      <c r="D22" s="226"/>
      <c r="E22" s="226"/>
      <c r="F22" s="226"/>
      <c r="G22" s="227"/>
      <c r="H22" s="234" t="s">
        <v>77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6"/>
      <c r="BT22" s="237">
        <v>0</v>
      </c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9"/>
    </row>
    <row r="23" spans="1:105" s="4" customFormat="1" ht="23.25" customHeight="1">
      <c r="A23" s="225"/>
      <c r="B23" s="226"/>
      <c r="C23" s="226"/>
      <c r="D23" s="226"/>
      <c r="E23" s="226"/>
      <c r="F23" s="226"/>
      <c r="G23" s="227"/>
      <c r="H23" s="228" t="s">
        <v>78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30"/>
      <c r="BT23" s="231">
        <f>BT25</f>
        <v>303771.86</v>
      </c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3"/>
    </row>
    <row r="24" spans="1:105" s="4" customFormat="1" ht="30.75" customHeight="1">
      <c r="A24" s="225"/>
      <c r="B24" s="226"/>
      <c r="C24" s="226"/>
      <c r="D24" s="226"/>
      <c r="E24" s="226"/>
      <c r="F24" s="226"/>
      <c r="G24" s="227"/>
      <c r="H24" s="234" t="s">
        <v>79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6"/>
      <c r="BT24" s="246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8"/>
    </row>
    <row r="25" spans="1:105" s="4" customFormat="1" ht="15" customHeight="1">
      <c r="A25" s="225"/>
      <c r="B25" s="226"/>
      <c r="C25" s="226"/>
      <c r="D25" s="226"/>
      <c r="E25" s="226"/>
      <c r="F25" s="226"/>
      <c r="G25" s="227"/>
      <c r="H25" s="234" t="s">
        <v>80</v>
      </c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6"/>
      <c r="BT25" s="237">
        <v>303771.86</v>
      </c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9"/>
    </row>
    <row r="26" spans="1:105" s="4" customFormat="1" ht="30.75" customHeight="1">
      <c r="A26" s="225"/>
      <c r="B26" s="226"/>
      <c r="C26" s="226"/>
      <c r="D26" s="226"/>
      <c r="E26" s="226"/>
      <c r="F26" s="226"/>
      <c r="G26" s="227"/>
      <c r="H26" s="240" t="s">
        <v>81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2"/>
      <c r="BT26" s="246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8"/>
    </row>
    <row r="27" ht="10.5" customHeight="1"/>
  </sheetData>
  <sheetProtection/>
  <mergeCells count="60">
    <mergeCell ref="A25:G25"/>
    <mergeCell ref="H25:BS25"/>
    <mergeCell ref="BT25:DA25"/>
    <mergeCell ref="A26:G26"/>
    <mergeCell ref="H26:BS26"/>
    <mergeCell ref="BT26:DA26"/>
    <mergeCell ref="A23:G23"/>
    <mergeCell ref="H23:BS23"/>
    <mergeCell ref="BT23:DA23"/>
    <mergeCell ref="A24:G24"/>
    <mergeCell ref="H24:BS24"/>
    <mergeCell ref="BT24:DA24"/>
    <mergeCell ref="A21:G21"/>
    <mergeCell ref="H21:BS21"/>
    <mergeCell ref="BT21:DA21"/>
    <mergeCell ref="A22:G22"/>
    <mergeCell ref="H22:BS22"/>
    <mergeCell ref="BT22:DA22"/>
    <mergeCell ref="A19:G19"/>
    <mergeCell ref="H19:BS19"/>
    <mergeCell ref="BT19:DA19"/>
    <mergeCell ref="A20:G20"/>
    <mergeCell ref="H20:BS20"/>
    <mergeCell ref="BT20:DA20"/>
    <mergeCell ref="A17:G17"/>
    <mergeCell ref="H17:BS17"/>
    <mergeCell ref="BT17:DA17"/>
    <mergeCell ref="A18:G18"/>
    <mergeCell ref="H18:BS18"/>
    <mergeCell ref="BT18:DA18"/>
    <mergeCell ref="A15:G15"/>
    <mergeCell ref="H15:BS15"/>
    <mergeCell ref="BT15:DA15"/>
    <mergeCell ref="A16:G16"/>
    <mergeCell ref="H16:BS16"/>
    <mergeCell ref="BT16:DA16"/>
    <mergeCell ref="A13:G13"/>
    <mergeCell ref="H13:BS13"/>
    <mergeCell ref="BT13:DA13"/>
    <mergeCell ref="A14:G14"/>
    <mergeCell ref="H14:BS14"/>
    <mergeCell ref="BT14:DA14"/>
    <mergeCell ref="A11:G11"/>
    <mergeCell ref="H11:BS11"/>
    <mergeCell ref="BT11:DA11"/>
    <mergeCell ref="A12:G12"/>
    <mergeCell ref="H12:BS12"/>
    <mergeCell ref="BT12:DA12"/>
    <mergeCell ref="A9:G9"/>
    <mergeCell ref="H9:BS9"/>
    <mergeCell ref="BT9:DA9"/>
    <mergeCell ref="A10:G10"/>
    <mergeCell ref="H10:BS10"/>
    <mergeCell ref="BT10:DA10"/>
    <mergeCell ref="A3:DA3"/>
    <mergeCell ref="A4:DA4"/>
    <mergeCell ref="A5:DA5"/>
    <mergeCell ref="A8:G8"/>
    <mergeCell ref="H8:BS8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tabSelected="1" view="pageBreakPreview" zoomScale="80" zoomScaleNormal="90" zoomScaleSheetLayoutView="80" zoomScalePageLayoutView="0" workbookViewId="0" topLeftCell="B1">
      <selection activeCell="F9" sqref="F9:F10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65" customFormat="1" ht="18" customHeight="1">
      <c r="A4" s="251" t="s">
        <v>407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65" customFormat="1" ht="1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ht="15">
      <c r="B6" s="72"/>
    </row>
    <row r="7" spans="2:12" s="66" customFormat="1" ht="30" customHeight="1">
      <c r="B7" s="254" t="s">
        <v>65</v>
      </c>
      <c r="C7" s="254" t="s">
        <v>86</v>
      </c>
      <c r="D7" s="254" t="s">
        <v>87</v>
      </c>
      <c r="E7" s="254" t="s">
        <v>88</v>
      </c>
      <c r="F7" s="254"/>
      <c r="G7" s="254"/>
      <c r="H7" s="254"/>
      <c r="I7" s="254"/>
      <c r="J7" s="254"/>
      <c r="K7" s="254"/>
      <c r="L7" s="254"/>
    </row>
    <row r="8" spans="2:12" s="66" customFormat="1" ht="15">
      <c r="B8" s="254"/>
      <c r="C8" s="254"/>
      <c r="D8" s="254"/>
      <c r="E8" s="260" t="s">
        <v>89</v>
      </c>
      <c r="F8" s="255" t="s">
        <v>58</v>
      </c>
      <c r="G8" s="256"/>
      <c r="H8" s="256"/>
      <c r="I8" s="256"/>
      <c r="J8" s="256"/>
      <c r="K8" s="256"/>
      <c r="L8" s="257"/>
    </row>
    <row r="9" spans="2:12" s="66" customFormat="1" ht="57.75" customHeight="1">
      <c r="B9" s="254"/>
      <c r="C9" s="254"/>
      <c r="D9" s="254"/>
      <c r="E9" s="260"/>
      <c r="F9" s="254" t="s">
        <v>90</v>
      </c>
      <c r="G9" s="254" t="s">
        <v>91</v>
      </c>
      <c r="H9" s="270" t="s">
        <v>92</v>
      </c>
      <c r="I9" s="254" t="s">
        <v>93</v>
      </c>
      <c r="J9" s="254" t="s">
        <v>94</v>
      </c>
      <c r="K9" s="254" t="s">
        <v>95</v>
      </c>
      <c r="L9" s="254"/>
    </row>
    <row r="10" spans="2:12" s="66" customFormat="1" ht="187.5" customHeight="1">
      <c r="B10" s="254"/>
      <c r="C10" s="254"/>
      <c r="D10" s="254"/>
      <c r="E10" s="260"/>
      <c r="F10" s="254"/>
      <c r="G10" s="254"/>
      <c r="H10" s="270"/>
      <c r="I10" s="254"/>
      <c r="J10" s="254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17668096.0022265</v>
      </c>
      <c r="F12" s="122">
        <f>F16</f>
        <v>12465496.0022265</v>
      </c>
      <c r="G12" s="79"/>
      <c r="H12" s="122">
        <f>H20</f>
        <v>3522000</v>
      </c>
      <c r="I12" s="78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4">
        <v>110</v>
      </c>
      <c r="D13" s="254"/>
      <c r="E13" s="261"/>
      <c r="F13" s="265" t="s">
        <v>99</v>
      </c>
      <c r="G13" s="269"/>
      <c r="H13" s="265" t="s">
        <v>99</v>
      </c>
      <c r="I13" s="265" t="s">
        <v>99</v>
      </c>
      <c r="J13" s="265" t="s">
        <v>99</v>
      </c>
      <c r="K13" s="261"/>
      <c r="L13" s="265" t="s">
        <v>99</v>
      </c>
      <c r="M13" s="89"/>
    </row>
    <row r="14" spans="2:13" s="65" customFormat="1" ht="15">
      <c r="B14" s="82" t="s">
        <v>100</v>
      </c>
      <c r="C14" s="254"/>
      <c r="D14" s="254"/>
      <c r="E14" s="261"/>
      <c r="F14" s="266"/>
      <c r="G14" s="269"/>
      <c r="H14" s="266"/>
      <c r="I14" s="266"/>
      <c r="J14" s="266"/>
      <c r="K14" s="261"/>
      <c r="L14" s="266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14146096.0022265</v>
      </c>
      <c r="F16" s="122">
        <f>F24</f>
        <v>12465496.0022265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3522000</v>
      </c>
      <c r="F20" s="74" t="s">
        <v>99</v>
      </c>
      <c r="G20" s="81"/>
      <c r="H20" s="122">
        <f>H24</f>
        <v>3522000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17668096.0022265</v>
      </c>
      <c r="F24" s="122">
        <f>F25+F34</f>
        <v>12465496.0022265</v>
      </c>
      <c r="G24" s="79"/>
      <c r="H24" s="122">
        <f>H25+H34</f>
        <v>3522000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9365199.48086</v>
      </c>
      <c r="F25" s="79">
        <f>'8. Прил. 2.1 ПФХД'!EO27+'9.Прил. 2.2 ПФХД'!CJ14+'9.Прил. 2.2 ПФХД'!CM29+'9.Прил. 2.2 ПФХД'!CJ145</f>
        <v>9365199.48086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8">
        <v>211</v>
      </c>
      <c r="D26" s="262">
        <v>888</v>
      </c>
      <c r="E26" s="261">
        <f>F26</f>
        <v>9359631.930860002</v>
      </c>
      <c r="F26" s="267">
        <f>'8. Прил. 2.1 ПФХД'!EO27+'9.Прил. 2.2 ПФХД'!CM29</f>
        <v>9359631.930860002</v>
      </c>
      <c r="G26" s="269"/>
      <c r="H26" s="271"/>
      <c r="I26" s="269"/>
      <c r="J26" s="269"/>
      <c r="K26" s="271"/>
      <c r="L26" s="269"/>
      <c r="M26" s="88"/>
    </row>
    <row r="27" spans="2:13" s="65" customFormat="1" ht="30">
      <c r="B27" s="84" t="s">
        <v>110</v>
      </c>
      <c r="C27" s="259"/>
      <c r="D27" s="263"/>
      <c r="E27" s="261"/>
      <c r="F27" s="268"/>
      <c r="G27" s="269"/>
      <c r="H27" s="271"/>
      <c r="I27" s="269"/>
      <c r="J27" s="269"/>
      <c r="K27" s="271"/>
      <c r="L27" s="269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8302896.521366499</v>
      </c>
      <c r="F34" s="79">
        <f>'9.Прил. 2.2 ПФХД'!CE80+'9.Прил. 2.2 ПФХД'!CL137+'9.Прил. 2.2 ПФХД'!CL151+'9.Прил. 2.2 ПФХД'!CJ183+'9.Прил. 2.2 ПФХД'!CJ231+'9.Прил. 2.2 ПФХД'!CJ275+'9.Прил. 2.2 ПФХД'!CJ312</f>
        <v>3100296.5213665</v>
      </c>
      <c r="G34" s="79"/>
      <c r="H34" s="122">
        <f>'7. Прилож. 1 ПФХД'!DP42</f>
        <v>3522000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4">
        <v>310</v>
      </c>
      <c r="D36" s="254"/>
      <c r="E36" s="264"/>
      <c r="F36" s="267"/>
      <c r="G36" s="269"/>
      <c r="H36" s="269"/>
      <c r="I36" s="269"/>
      <c r="J36" s="269"/>
      <c r="K36" s="264"/>
      <c r="L36" s="269"/>
      <c r="M36" s="88"/>
    </row>
    <row r="37" spans="2:13" s="65" customFormat="1" ht="15">
      <c r="B37" s="82" t="s">
        <v>117</v>
      </c>
      <c r="C37" s="254"/>
      <c r="D37" s="254"/>
      <c r="E37" s="264"/>
      <c r="F37" s="268"/>
      <c r="G37" s="269"/>
      <c r="H37" s="269"/>
      <c r="I37" s="269"/>
      <c r="J37" s="269"/>
      <c r="K37" s="264"/>
      <c r="L37" s="269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4">
        <v>410</v>
      </c>
      <c r="D40" s="254"/>
      <c r="E40" s="264"/>
      <c r="F40" s="267"/>
      <c r="G40" s="269"/>
      <c r="H40" s="269"/>
      <c r="I40" s="269"/>
      <c r="J40" s="269"/>
      <c r="K40" s="264"/>
      <c r="L40" s="269"/>
      <c r="M40" s="88"/>
    </row>
    <row r="41" spans="2:13" s="65" customFormat="1" ht="15">
      <c r="B41" s="82" t="s">
        <v>120</v>
      </c>
      <c r="C41" s="254"/>
      <c r="D41" s="254"/>
      <c r="E41" s="264"/>
      <c r="F41" s="268"/>
      <c r="G41" s="269"/>
      <c r="H41" s="269"/>
      <c r="I41" s="269"/>
      <c r="J41" s="269"/>
      <c r="K41" s="264"/>
      <c r="L41" s="269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I24" sqref="I2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65" customFormat="1" ht="18" customHeight="1">
      <c r="A4" s="251" t="s">
        <v>124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65" customFormat="1" ht="1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ht="15">
      <c r="B6" s="72"/>
    </row>
    <row r="7" spans="2:12" s="66" customFormat="1" ht="30" customHeight="1">
      <c r="B7" s="254" t="s">
        <v>65</v>
      </c>
      <c r="C7" s="254" t="s">
        <v>86</v>
      </c>
      <c r="D7" s="254" t="s">
        <v>87</v>
      </c>
      <c r="E7" s="254" t="s">
        <v>88</v>
      </c>
      <c r="F7" s="254"/>
      <c r="G7" s="254"/>
      <c r="H7" s="254"/>
      <c r="I7" s="254"/>
      <c r="J7" s="254"/>
      <c r="K7" s="254"/>
      <c r="L7" s="254"/>
    </row>
    <row r="8" spans="2:12" s="66" customFormat="1" ht="15">
      <c r="B8" s="254"/>
      <c r="C8" s="254"/>
      <c r="D8" s="254"/>
      <c r="E8" s="260" t="s">
        <v>89</v>
      </c>
      <c r="F8" s="255" t="s">
        <v>58</v>
      </c>
      <c r="G8" s="256"/>
      <c r="H8" s="256"/>
      <c r="I8" s="256"/>
      <c r="J8" s="256"/>
      <c r="K8" s="256"/>
      <c r="L8" s="257"/>
    </row>
    <row r="9" spans="2:12" s="66" customFormat="1" ht="57.75" customHeight="1">
      <c r="B9" s="254"/>
      <c r="C9" s="254"/>
      <c r="D9" s="254"/>
      <c r="E9" s="260"/>
      <c r="F9" s="254" t="s">
        <v>90</v>
      </c>
      <c r="G9" s="254" t="s">
        <v>91</v>
      </c>
      <c r="H9" s="270" t="s">
        <v>92</v>
      </c>
      <c r="I9" s="254" t="s">
        <v>93</v>
      </c>
      <c r="J9" s="254" t="s">
        <v>94</v>
      </c>
      <c r="K9" s="254" t="s">
        <v>95</v>
      </c>
      <c r="L9" s="254"/>
    </row>
    <row r="10" spans="2:12" s="66" customFormat="1" ht="187.5" customHeight="1">
      <c r="B10" s="254"/>
      <c r="C10" s="254"/>
      <c r="D10" s="254"/>
      <c r="E10" s="260"/>
      <c r="F10" s="254"/>
      <c r="G10" s="254"/>
      <c r="H10" s="270"/>
      <c r="I10" s="254"/>
      <c r="J10" s="254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17543045</v>
      </c>
      <c r="F12" s="122">
        <f>F16</f>
        <v>12939185</v>
      </c>
      <c r="G12" s="79"/>
      <c r="H12" s="122">
        <f>H20</f>
        <v>2923260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4">
        <v>110</v>
      </c>
      <c r="D13" s="254"/>
      <c r="E13" s="261"/>
      <c r="F13" s="265" t="s">
        <v>99</v>
      </c>
      <c r="G13" s="269"/>
      <c r="H13" s="265" t="s">
        <v>99</v>
      </c>
      <c r="I13" s="265" t="s">
        <v>99</v>
      </c>
      <c r="J13" s="265" t="s">
        <v>99</v>
      </c>
      <c r="K13" s="261"/>
      <c r="L13" s="265" t="s">
        <v>99</v>
      </c>
      <c r="M13" s="89"/>
    </row>
    <row r="14" spans="2:13" s="65" customFormat="1" ht="15">
      <c r="B14" s="82" t="s">
        <v>100</v>
      </c>
      <c r="C14" s="254"/>
      <c r="D14" s="254"/>
      <c r="E14" s="261"/>
      <c r="F14" s="266"/>
      <c r="G14" s="269"/>
      <c r="H14" s="266"/>
      <c r="I14" s="266"/>
      <c r="J14" s="266"/>
      <c r="K14" s="261"/>
      <c r="L14" s="266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14619785</v>
      </c>
      <c r="F16" s="122">
        <f>ROUND('4. Табл. 2 (очередной фин.год)'!F16*1.038,0)</f>
        <v>12939185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2923260</v>
      </c>
      <c r="F20" s="74" t="s">
        <v>99</v>
      </c>
      <c r="G20" s="81"/>
      <c r="H20" s="122">
        <f>'4. Табл. 2 (очередной фин.год)'!H20*0.83</f>
        <v>2923260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17543044.789178427</v>
      </c>
      <c r="F24" s="122">
        <f>F25+F34</f>
        <v>12939184.789178427</v>
      </c>
      <c r="G24" s="79"/>
      <c r="H24" s="122">
        <f>H25+H34</f>
        <v>2923260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9721077</v>
      </c>
      <c r="F25" s="79">
        <f>ROUND('4. Табл. 2 (очередной фин.год)'!F25*1.038,0)</f>
        <v>9721077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8">
        <v>211</v>
      </c>
      <c r="D26" s="272"/>
      <c r="E26" s="261">
        <f>F26</f>
        <v>9715298</v>
      </c>
      <c r="F26" s="267">
        <f>ROUND('4. Табл. 2 (очередной фин.год)'!F26:F27*1.038,0)</f>
        <v>9715298</v>
      </c>
      <c r="G26" s="269"/>
      <c r="H26" s="271"/>
      <c r="I26" s="269"/>
      <c r="J26" s="269"/>
      <c r="K26" s="271"/>
      <c r="L26" s="269"/>
      <c r="M26" s="88"/>
    </row>
    <row r="27" spans="2:13" s="65" customFormat="1" ht="30">
      <c r="B27" s="84" t="s">
        <v>110</v>
      </c>
      <c r="C27" s="259"/>
      <c r="D27" s="273"/>
      <c r="E27" s="261"/>
      <c r="F27" s="268"/>
      <c r="G27" s="269"/>
      <c r="H27" s="271"/>
      <c r="I27" s="269"/>
      <c r="J27" s="269"/>
      <c r="K27" s="271"/>
      <c r="L27" s="269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7821967.789178427</v>
      </c>
      <c r="F34" s="79">
        <f>'4. Табл. 2 (очередной фин.год)'!F34*1.038</f>
        <v>3218107.789178427</v>
      </c>
      <c r="G34" s="79"/>
      <c r="H34" s="122">
        <f>'4. Табл. 2 (очередной фин.год)'!H34*0.83</f>
        <v>2923260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4">
        <v>310</v>
      </c>
      <c r="D36" s="254"/>
      <c r="E36" s="264"/>
      <c r="F36" s="267"/>
      <c r="G36" s="269"/>
      <c r="H36" s="269"/>
      <c r="I36" s="269"/>
      <c r="J36" s="269"/>
      <c r="K36" s="264"/>
      <c r="L36" s="269"/>
      <c r="M36" s="88"/>
    </row>
    <row r="37" spans="2:13" s="65" customFormat="1" ht="15">
      <c r="B37" s="82" t="s">
        <v>117</v>
      </c>
      <c r="C37" s="254"/>
      <c r="D37" s="254"/>
      <c r="E37" s="264"/>
      <c r="F37" s="268"/>
      <c r="G37" s="269"/>
      <c r="H37" s="269"/>
      <c r="I37" s="269"/>
      <c r="J37" s="269"/>
      <c r="K37" s="264"/>
      <c r="L37" s="269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4">
        <v>410</v>
      </c>
      <c r="D40" s="254"/>
      <c r="E40" s="264"/>
      <c r="F40" s="267"/>
      <c r="G40" s="269"/>
      <c r="H40" s="269"/>
      <c r="I40" s="269"/>
      <c r="J40" s="269"/>
      <c r="K40" s="264"/>
      <c r="L40" s="269"/>
      <c r="M40" s="88"/>
    </row>
    <row r="41" spans="2:13" s="65" customFormat="1" ht="15">
      <c r="B41" s="82" t="s">
        <v>120</v>
      </c>
      <c r="C41" s="254"/>
      <c r="D41" s="254"/>
      <c r="E41" s="264"/>
      <c r="F41" s="268"/>
      <c r="G41" s="269"/>
      <c r="H41" s="269"/>
      <c r="I41" s="269"/>
      <c r="J41" s="269"/>
      <c r="K41" s="264"/>
      <c r="L41" s="269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3">
      <selection activeCell="F26" sqref="F26:F27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65" customFormat="1" ht="18" customHeight="1">
      <c r="A4" s="251" t="s">
        <v>271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65" customFormat="1" ht="1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ht="15">
      <c r="B6" s="72"/>
    </row>
    <row r="7" spans="2:12" s="66" customFormat="1" ht="30" customHeight="1">
      <c r="B7" s="254" t="s">
        <v>65</v>
      </c>
      <c r="C7" s="254" t="s">
        <v>86</v>
      </c>
      <c r="D7" s="254" t="s">
        <v>87</v>
      </c>
      <c r="E7" s="254" t="s">
        <v>88</v>
      </c>
      <c r="F7" s="254"/>
      <c r="G7" s="254"/>
      <c r="H7" s="254"/>
      <c r="I7" s="254"/>
      <c r="J7" s="254"/>
      <c r="K7" s="254"/>
      <c r="L7" s="254"/>
    </row>
    <row r="8" spans="2:12" s="66" customFormat="1" ht="15">
      <c r="B8" s="254"/>
      <c r="C8" s="254"/>
      <c r="D8" s="254"/>
      <c r="E8" s="260" t="s">
        <v>89</v>
      </c>
      <c r="F8" s="255" t="s">
        <v>58</v>
      </c>
      <c r="G8" s="256"/>
      <c r="H8" s="256"/>
      <c r="I8" s="256"/>
      <c r="J8" s="256"/>
      <c r="K8" s="256"/>
      <c r="L8" s="257"/>
    </row>
    <row r="9" spans="2:12" s="66" customFormat="1" ht="57.75" customHeight="1">
      <c r="B9" s="254"/>
      <c r="C9" s="254"/>
      <c r="D9" s="254"/>
      <c r="E9" s="260"/>
      <c r="F9" s="254" t="s">
        <v>90</v>
      </c>
      <c r="G9" s="254" t="s">
        <v>91</v>
      </c>
      <c r="H9" s="270" t="s">
        <v>92</v>
      </c>
      <c r="I9" s="254" t="s">
        <v>93</v>
      </c>
      <c r="J9" s="254" t="s">
        <v>94</v>
      </c>
      <c r="K9" s="254" t="s">
        <v>95</v>
      </c>
      <c r="L9" s="254"/>
    </row>
    <row r="10" spans="2:12" s="66" customFormat="1" ht="187.5" customHeight="1">
      <c r="B10" s="254"/>
      <c r="C10" s="254"/>
      <c r="D10" s="254"/>
      <c r="E10" s="260"/>
      <c r="F10" s="254"/>
      <c r="G10" s="254"/>
      <c r="H10" s="270"/>
      <c r="I10" s="254"/>
      <c r="J10" s="254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17446724</v>
      </c>
      <c r="F12" s="122">
        <f>F16</f>
        <v>12842864</v>
      </c>
      <c r="G12" s="79"/>
      <c r="H12" s="122">
        <f>H20</f>
        <v>2923260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4">
        <v>110</v>
      </c>
      <c r="D13" s="254"/>
      <c r="E13" s="261"/>
      <c r="F13" s="265" t="s">
        <v>99</v>
      </c>
      <c r="G13" s="269"/>
      <c r="H13" s="265" t="s">
        <v>99</v>
      </c>
      <c r="I13" s="265" t="s">
        <v>99</v>
      </c>
      <c r="J13" s="265" t="s">
        <v>99</v>
      </c>
      <c r="K13" s="261"/>
      <c r="L13" s="265" t="s">
        <v>99</v>
      </c>
      <c r="M13" s="89"/>
    </row>
    <row r="14" spans="2:13" s="65" customFormat="1" ht="15">
      <c r="B14" s="82" t="s">
        <v>100</v>
      </c>
      <c r="C14" s="254"/>
      <c r="D14" s="254"/>
      <c r="E14" s="261"/>
      <c r="F14" s="266"/>
      <c r="G14" s="269"/>
      <c r="H14" s="266"/>
      <c r="I14" s="266"/>
      <c r="J14" s="266"/>
      <c r="K14" s="261"/>
      <c r="L14" s="266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14523464</v>
      </c>
      <c r="F16" s="122">
        <f>ROUND('4. Табл.2 (1-й планов. фин.год)'!F16/1.0075,0)</f>
        <v>12842864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2923260</v>
      </c>
      <c r="F20" s="74" t="s">
        <v>99</v>
      </c>
      <c r="G20" s="81"/>
      <c r="H20" s="122">
        <f>'4. Табл. 2 (очередной фин.год)'!H20*0.83</f>
        <v>2923260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17446724</v>
      </c>
      <c r="F24" s="122">
        <f>F25+F34</f>
        <v>12842864</v>
      </c>
      <c r="G24" s="79"/>
      <c r="H24" s="122">
        <f>H25+H34</f>
        <v>2923260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9648712</v>
      </c>
      <c r="F25" s="79">
        <f>ROUND('4. Табл.2 (1-й планов. фин.год)'!F25/1.0075,0)</f>
        <v>9648712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8">
        <v>211</v>
      </c>
      <c r="D26" s="272"/>
      <c r="E26" s="261">
        <f>F26</f>
        <v>9642976</v>
      </c>
      <c r="F26" s="267">
        <f>ROUND('4. Табл.2 (1-й планов. фин.год)'!F26:F27/1.0075,0)</f>
        <v>9642976</v>
      </c>
      <c r="G26" s="269"/>
      <c r="H26" s="271"/>
      <c r="I26" s="269"/>
      <c r="J26" s="269"/>
      <c r="K26" s="271"/>
      <c r="L26" s="269"/>
      <c r="M26" s="88"/>
    </row>
    <row r="27" spans="2:13" s="65" customFormat="1" ht="30">
      <c r="B27" s="84" t="s">
        <v>110</v>
      </c>
      <c r="C27" s="259"/>
      <c r="D27" s="273"/>
      <c r="E27" s="261"/>
      <c r="F27" s="268"/>
      <c r="G27" s="269"/>
      <c r="H27" s="271"/>
      <c r="I27" s="269"/>
      <c r="J27" s="269"/>
      <c r="K27" s="271"/>
      <c r="L27" s="269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7798012</v>
      </c>
      <c r="F34" s="79">
        <f>ROUND('4. Табл.2 (1-й планов. фин.год)'!F34/1.0075,0)</f>
        <v>3194152</v>
      </c>
      <c r="G34" s="79"/>
      <c r="H34" s="122">
        <f>'4. Табл. 2 (очередной фин.год)'!H34*0.83</f>
        <v>2923260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4">
        <v>310</v>
      </c>
      <c r="D36" s="254"/>
      <c r="E36" s="264"/>
      <c r="F36" s="267"/>
      <c r="G36" s="269"/>
      <c r="H36" s="269"/>
      <c r="I36" s="269"/>
      <c r="J36" s="269"/>
      <c r="K36" s="264"/>
      <c r="L36" s="269"/>
      <c r="M36" s="88"/>
    </row>
    <row r="37" spans="2:13" s="65" customFormat="1" ht="15">
      <c r="B37" s="82" t="s">
        <v>117</v>
      </c>
      <c r="C37" s="254"/>
      <c r="D37" s="254"/>
      <c r="E37" s="264"/>
      <c r="F37" s="268"/>
      <c r="G37" s="269"/>
      <c r="H37" s="269"/>
      <c r="I37" s="269"/>
      <c r="J37" s="269"/>
      <c r="K37" s="264"/>
      <c r="L37" s="269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4">
        <v>410</v>
      </c>
      <c r="D40" s="254"/>
      <c r="E40" s="264"/>
      <c r="F40" s="267"/>
      <c r="G40" s="269"/>
      <c r="H40" s="269"/>
      <c r="I40" s="269"/>
      <c r="J40" s="269"/>
      <c r="K40" s="264"/>
      <c r="L40" s="269"/>
      <c r="M40" s="88"/>
    </row>
    <row r="41" spans="2:13" s="65" customFormat="1" ht="15">
      <c r="B41" s="82" t="s">
        <v>120</v>
      </c>
      <c r="C41" s="254"/>
      <c r="D41" s="254"/>
      <c r="E41" s="264"/>
      <c r="F41" s="268"/>
      <c r="G41" s="269"/>
      <c r="H41" s="269"/>
      <c r="I41" s="269"/>
      <c r="J41" s="269"/>
      <c r="K41" s="264"/>
      <c r="L41" s="269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74" t="s">
        <v>125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</row>
    <row r="3" spans="1:149" s="60" customFormat="1" ht="15.75">
      <c r="A3" s="275" t="s">
        <v>126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</row>
    <row r="4" spans="1:149" s="60" customFormat="1" ht="15.75">
      <c r="A4" s="275" t="s">
        <v>127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</row>
    <row r="5" spans="1:149" s="61" customFormat="1" ht="15">
      <c r="A5" s="276" t="s">
        <v>408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</row>
    <row r="6" ht="6" customHeight="1"/>
    <row r="7" ht="10.5" customHeight="1"/>
    <row r="8" spans="1:149" s="2" customFormat="1" ht="13.5" customHeight="1">
      <c r="A8" s="277" t="s">
        <v>65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9"/>
      <c r="AG8" s="277" t="s">
        <v>86</v>
      </c>
      <c r="AH8" s="278"/>
      <c r="AI8" s="278"/>
      <c r="AJ8" s="278"/>
      <c r="AK8" s="278"/>
      <c r="AL8" s="278"/>
      <c r="AM8" s="278"/>
      <c r="AN8" s="278"/>
      <c r="AO8" s="279"/>
      <c r="AP8" s="277" t="s">
        <v>128</v>
      </c>
      <c r="AQ8" s="278"/>
      <c r="AR8" s="278"/>
      <c r="AS8" s="278"/>
      <c r="AT8" s="278"/>
      <c r="AU8" s="278"/>
      <c r="AV8" s="278"/>
      <c r="AW8" s="278"/>
      <c r="AX8" s="279"/>
      <c r="AY8" s="219" t="s">
        <v>129</v>
      </c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</row>
    <row r="9" spans="1:149" s="2" customFormat="1" ht="13.5" customHeight="1">
      <c r="A9" s="280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2"/>
      <c r="AG9" s="280"/>
      <c r="AH9" s="281"/>
      <c r="AI9" s="281"/>
      <c r="AJ9" s="281"/>
      <c r="AK9" s="281"/>
      <c r="AL9" s="281"/>
      <c r="AM9" s="281"/>
      <c r="AN9" s="281"/>
      <c r="AO9" s="282"/>
      <c r="AP9" s="280"/>
      <c r="AQ9" s="281"/>
      <c r="AR9" s="281"/>
      <c r="AS9" s="281"/>
      <c r="AT9" s="281"/>
      <c r="AU9" s="281"/>
      <c r="AV9" s="281"/>
      <c r="AW9" s="281"/>
      <c r="AX9" s="282"/>
      <c r="AY9" s="219" t="s">
        <v>58</v>
      </c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</row>
    <row r="10" spans="1:149" s="2" customFormat="1" ht="67.5" customHeight="1">
      <c r="A10" s="280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2"/>
      <c r="AG10" s="280"/>
      <c r="AH10" s="281"/>
      <c r="AI10" s="281"/>
      <c r="AJ10" s="281"/>
      <c r="AK10" s="281"/>
      <c r="AL10" s="281"/>
      <c r="AM10" s="281"/>
      <c r="AN10" s="281"/>
      <c r="AO10" s="282"/>
      <c r="AP10" s="280"/>
      <c r="AQ10" s="281"/>
      <c r="AR10" s="281"/>
      <c r="AS10" s="281"/>
      <c r="AT10" s="281"/>
      <c r="AU10" s="281"/>
      <c r="AV10" s="281"/>
      <c r="AW10" s="281"/>
      <c r="AX10" s="282"/>
      <c r="AY10" s="219" t="s">
        <v>130</v>
      </c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1"/>
      <c r="CF10" s="286" t="s">
        <v>131</v>
      </c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8"/>
      <c r="DM10" s="286" t="s">
        <v>132</v>
      </c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</row>
    <row r="11" spans="1:149" s="2" customFormat="1" ht="51" customHeight="1">
      <c r="A11" s="283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5"/>
      <c r="AG11" s="283"/>
      <c r="AH11" s="284"/>
      <c r="AI11" s="284"/>
      <c r="AJ11" s="284"/>
      <c r="AK11" s="284"/>
      <c r="AL11" s="284"/>
      <c r="AM11" s="284"/>
      <c r="AN11" s="284"/>
      <c r="AO11" s="285"/>
      <c r="AP11" s="283"/>
      <c r="AQ11" s="284"/>
      <c r="AR11" s="284"/>
      <c r="AS11" s="284"/>
      <c r="AT11" s="284"/>
      <c r="AU11" s="284"/>
      <c r="AV11" s="284"/>
      <c r="AW11" s="284"/>
      <c r="AX11" s="285"/>
      <c r="AY11" s="289" t="s">
        <v>272</v>
      </c>
      <c r="AZ11" s="290"/>
      <c r="BA11" s="290"/>
      <c r="BB11" s="290"/>
      <c r="BC11" s="290"/>
      <c r="BD11" s="290"/>
      <c r="BE11" s="290"/>
      <c r="BF11" s="290"/>
      <c r="BG11" s="290"/>
      <c r="BH11" s="290"/>
      <c r="BI11" s="291"/>
      <c r="BJ11" s="289" t="s">
        <v>273</v>
      </c>
      <c r="BK11" s="290"/>
      <c r="BL11" s="290"/>
      <c r="BM11" s="290"/>
      <c r="BN11" s="290"/>
      <c r="BO11" s="290"/>
      <c r="BP11" s="290"/>
      <c r="BQ11" s="290"/>
      <c r="BR11" s="290"/>
      <c r="BS11" s="290"/>
      <c r="BT11" s="291"/>
      <c r="BU11" s="289" t="s">
        <v>274</v>
      </c>
      <c r="BV11" s="290"/>
      <c r="BW11" s="290"/>
      <c r="BX11" s="290"/>
      <c r="BY11" s="290"/>
      <c r="BZ11" s="290"/>
      <c r="CA11" s="290"/>
      <c r="CB11" s="290"/>
      <c r="CC11" s="290"/>
      <c r="CD11" s="290"/>
      <c r="CE11" s="291"/>
      <c r="CF11" s="289" t="s">
        <v>272</v>
      </c>
      <c r="CG11" s="290"/>
      <c r="CH11" s="290"/>
      <c r="CI11" s="290"/>
      <c r="CJ11" s="290"/>
      <c r="CK11" s="290"/>
      <c r="CL11" s="290"/>
      <c r="CM11" s="290"/>
      <c r="CN11" s="290"/>
      <c r="CO11" s="290"/>
      <c r="CP11" s="291"/>
      <c r="CQ11" s="289" t="s">
        <v>273</v>
      </c>
      <c r="CR11" s="290"/>
      <c r="CS11" s="290"/>
      <c r="CT11" s="290"/>
      <c r="CU11" s="290"/>
      <c r="CV11" s="290"/>
      <c r="CW11" s="290"/>
      <c r="CX11" s="290"/>
      <c r="CY11" s="290"/>
      <c r="CZ11" s="290"/>
      <c r="DA11" s="291"/>
      <c r="DB11" s="289" t="s">
        <v>274</v>
      </c>
      <c r="DC11" s="290"/>
      <c r="DD11" s="290"/>
      <c r="DE11" s="290"/>
      <c r="DF11" s="290"/>
      <c r="DG11" s="290"/>
      <c r="DH11" s="290"/>
      <c r="DI11" s="290"/>
      <c r="DJ11" s="290"/>
      <c r="DK11" s="290"/>
      <c r="DL11" s="291"/>
      <c r="DM11" s="289" t="s">
        <v>272</v>
      </c>
      <c r="DN11" s="290"/>
      <c r="DO11" s="290"/>
      <c r="DP11" s="290"/>
      <c r="DQ11" s="290"/>
      <c r="DR11" s="290"/>
      <c r="DS11" s="290"/>
      <c r="DT11" s="290"/>
      <c r="DU11" s="290"/>
      <c r="DV11" s="290"/>
      <c r="DW11" s="291"/>
      <c r="DX11" s="289" t="s">
        <v>273</v>
      </c>
      <c r="DY11" s="290"/>
      <c r="DZ11" s="290"/>
      <c r="EA11" s="290"/>
      <c r="EB11" s="290"/>
      <c r="EC11" s="290"/>
      <c r="ED11" s="290"/>
      <c r="EE11" s="290"/>
      <c r="EF11" s="290"/>
      <c r="EG11" s="290"/>
      <c r="EH11" s="291"/>
      <c r="EI11" s="289" t="s">
        <v>274</v>
      </c>
      <c r="EJ11" s="290"/>
      <c r="EK11" s="290"/>
      <c r="EL11" s="290"/>
      <c r="EM11" s="290"/>
      <c r="EN11" s="290"/>
      <c r="EO11" s="290"/>
      <c r="EP11" s="290"/>
      <c r="EQ11" s="290"/>
      <c r="ER11" s="290"/>
      <c r="ES11" s="291"/>
    </row>
    <row r="12" spans="1:149" s="62" customFormat="1" ht="12.75">
      <c r="A12" s="292">
        <v>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>
        <v>2</v>
      </c>
      <c r="AH12" s="292"/>
      <c r="AI12" s="292"/>
      <c r="AJ12" s="292"/>
      <c r="AK12" s="292"/>
      <c r="AL12" s="292"/>
      <c r="AM12" s="292"/>
      <c r="AN12" s="292"/>
      <c r="AO12" s="292"/>
      <c r="AP12" s="292">
        <v>3</v>
      </c>
      <c r="AQ12" s="292"/>
      <c r="AR12" s="292"/>
      <c r="AS12" s="292"/>
      <c r="AT12" s="292"/>
      <c r="AU12" s="292"/>
      <c r="AV12" s="292"/>
      <c r="AW12" s="292"/>
      <c r="AX12" s="292"/>
      <c r="AY12" s="292">
        <v>4</v>
      </c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>
        <v>5</v>
      </c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>
        <v>6</v>
      </c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>
        <v>7</v>
      </c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>
        <v>8</v>
      </c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>
        <v>9</v>
      </c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>
        <v>10</v>
      </c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>
        <v>11</v>
      </c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>
        <v>12</v>
      </c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</row>
    <row r="13" spans="1:149" s="63" customFormat="1" ht="42" customHeight="1">
      <c r="A13" s="293" t="s">
        <v>133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5"/>
      <c r="AG13" s="296" t="s">
        <v>134</v>
      </c>
      <c r="AH13" s="296"/>
      <c r="AI13" s="296"/>
      <c r="AJ13" s="296"/>
      <c r="AK13" s="296"/>
      <c r="AL13" s="296"/>
      <c r="AM13" s="296"/>
      <c r="AN13" s="296"/>
      <c r="AO13" s="296"/>
      <c r="AP13" s="297" t="s">
        <v>135</v>
      </c>
      <c r="AQ13" s="297"/>
      <c r="AR13" s="297"/>
      <c r="AS13" s="297"/>
      <c r="AT13" s="297"/>
      <c r="AU13" s="297"/>
      <c r="AV13" s="297"/>
      <c r="AW13" s="297"/>
      <c r="AX13" s="297"/>
      <c r="AY13" s="298">
        <f>AY16</f>
        <v>8232896.5164065</v>
      </c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9">
        <f>CF16</f>
        <v>8232896.5164065</v>
      </c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</row>
    <row r="14" spans="1:149" s="63" customFormat="1" ht="53.25" customHeight="1">
      <c r="A14" s="300" t="s">
        <v>136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296" t="s">
        <v>137</v>
      </c>
      <c r="AH14" s="296"/>
      <c r="AI14" s="296"/>
      <c r="AJ14" s="296"/>
      <c r="AK14" s="296"/>
      <c r="AL14" s="296"/>
      <c r="AM14" s="296"/>
      <c r="AN14" s="296"/>
      <c r="AO14" s="296"/>
      <c r="AP14" s="297" t="s">
        <v>135</v>
      </c>
      <c r="AQ14" s="297"/>
      <c r="AR14" s="297"/>
      <c r="AS14" s="297"/>
      <c r="AT14" s="297"/>
      <c r="AU14" s="297"/>
      <c r="AV14" s="297"/>
      <c r="AW14" s="297"/>
      <c r="AX14" s="297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</row>
    <row r="15" spans="1:149" s="63" customFormat="1" ht="1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296"/>
      <c r="AH15" s="296"/>
      <c r="AI15" s="296"/>
      <c r="AJ15" s="296"/>
      <c r="AK15" s="296"/>
      <c r="AL15" s="296"/>
      <c r="AM15" s="296"/>
      <c r="AN15" s="296"/>
      <c r="AO15" s="296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</row>
    <row r="16" spans="1:149" s="63" customFormat="1" ht="45" customHeight="1">
      <c r="A16" s="300" t="s">
        <v>138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296" t="s">
        <v>139</v>
      </c>
      <c r="AH16" s="296"/>
      <c r="AI16" s="296"/>
      <c r="AJ16" s="296"/>
      <c r="AK16" s="296"/>
      <c r="AL16" s="296"/>
      <c r="AM16" s="296"/>
      <c r="AN16" s="296"/>
      <c r="AO16" s="296"/>
      <c r="AP16" s="297" t="s">
        <v>135</v>
      </c>
      <c r="AQ16" s="297"/>
      <c r="AR16" s="297"/>
      <c r="AS16" s="297"/>
      <c r="AT16" s="297"/>
      <c r="AU16" s="297"/>
      <c r="AV16" s="297"/>
      <c r="AW16" s="297"/>
      <c r="AX16" s="297"/>
      <c r="AY16" s="298">
        <f>CF16</f>
        <v>8232896.5164065</v>
      </c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9">
        <f>'4. Табл. 2 (очередной фин.год)'!E34-'9.Прил. 2.2 ПФХД'!CE80</f>
        <v>8232896.5164065</v>
      </c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</row>
    <row r="17" spans="1:149" s="63" customFormat="1" ht="1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296"/>
      <c r="AH17" s="296"/>
      <c r="AI17" s="296"/>
      <c r="AJ17" s="296"/>
      <c r="AK17" s="296"/>
      <c r="AL17" s="296"/>
      <c r="AM17" s="296"/>
      <c r="AN17" s="296"/>
      <c r="AO17" s="296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</row>
  </sheetData>
  <sheetProtection/>
  <mergeCells count="93">
    <mergeCell ref="EI17:ES17"/>
    <mergeCell ref="BU17:CE17"/>
    <mergeCell ref="CF17:CP17"/>
    <mergeCell ref="CQ17:DA17"/>
    <mergeCell ref="DB17:DL17"/>
    <mergeCell ref="DM17:DW17"/>
    <mergeCell ref="DX17:EH17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BU14:CE14"/>
    <mergeCell ref="CF14:CP14"/>
    <mergeCell ref="CQ14:DA14"/>
    <mergeCell ref="DB14:DL14"/>
    <mergeCell ref="DM14:DW14"/>
    <mergeCell ref="DX14:EH14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1" t="s">
        <v>140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</row>
    <row r="3" ht="3" customHeight="1"/>
    <row r="4" spans="1:70" s="1" customFormat="1" ht="14.25">
      <c r="A4" s="216" t="s">
        <v>141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</row>
    <row r="5" spans="1:70" s="1" customFormat="1" ht="14.25">
      <c r="A5" s="216" t="s">
        <v>142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</row>
    <row r="6" spans="1:70" s="1" customFormat="1" ht="14.25">
      <c r="A6" s="216" t="s">
        <v>409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</row>
    <row r="7" spans="1:70" s="1" customFormat="1" ht="14.25">
      <c r="A7" s="138" t="s">
        <v>143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</row>
    <row r="8" ht="10.5" customHeight="1"/>
    <row r="9" spans="1:70" ht="64.5" customHeight="1">
      <c r="A9" s="277" t="s">
        <v>65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9"/>
      <c r="AP9" s="277" t="s">
        <v>86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9"/>
      <c r="BA9" s="277" t="s">
        <v>144</v>
      </c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9"/>
    </row>
    <row r="10" spans="1:70" s="5" customFormat="1" ht="12.75">
      <c r="A10" s="302">
        <v>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>
        <v>2</v>
      </c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>
        <v>3</v>
      </c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</row>
    <row r="11" spans="1:70" ht="15" customHeight="1">
      <c r="A11" s="303" t="s">
        <v>122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306" t="s">
        <v>145</v>
      </c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7">
        <v>0</v>
      </c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</row>
    <row r="12" spans="1:70" ht="15" customHeight="1">
      <c r="A12" s="303" t="s">
        <v>123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5"/>
      <c r="AP12" s="306" t="s">
        <v>146</v>
      </c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7">
        <v>0</v>
      </c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</row>
    <row r="13" spans="1:70" ht="15" customHeight="1">
      <c r="A13" s="303" t="s">
        <v>147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306" t="s">
        <v>148</v>
      </c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7">
        <v>0</v>
      </c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</row>
    <row r="14" spans="1:70" ht="15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</row>
    <row r="15" spans="1:70" ht="15" customHeight="1">
      <c r="A15" s="303" t="s">
        <v>149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306" t="s">
        <v>150</v>
      </c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7">
        <v>0</v>
      </c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</row>
    <row r="16" spans="1:70" ht="15" customHeight="1">
      <c r="A16" s="303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</row>
    <row r="18" spans="1:70" ht="12" customHeight="1">
      <c r="A18" s="301" t="s">
        <v>151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</row>
    <row r="20" ht="3" customHeight="1"/>
    <row r="21" spans="1:70" s="1" customFormat="1" ht="14.25">
      <c r="A21" s="309" t="s">
        <v>152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</row>
    <row r="22" ht="10.5" customHeight="1"/>
    <row r="23" spans="1:70" ht="44.25" customHeight="1">
      <c r="A23" s="277" t="s">
        <v>65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9"/>
      <c r="AP23" s="277" t="s">
        <v>86</v>
      </c>
      <c r="AQ23" s="278"/>
      <c r="AR23" s="278"/>
      <c r="AS23" s="278"/>
      <c r="AT23" s="278"/>
      <c r="AU23" s="278"/>
      <c r="AV23" s="278"/>
      <c r="AW23" s="278"/>
      <c r="AX23" s="278"/>
      <c r="AY23" s="278"/>
      <c r="AZ23" s="279"/>
      <c r="BA23" s="277" t="s">
        <v>153</v>
      </c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9"/>
    </row>
    <row r="24" spans="1:70" s="5" customFormat="1" ht="12.75">
      <c r="A24" s="302">
        <v>1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>
        <v>2</v>
      </c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>
        <v>3</v>
      </c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</row>
    <row r="25" spans="1:70" ht="15" customHeight="1">
      <c r="A25" s="303" t="s">
        <v>154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5"/>
      <c r="AP25" s="306" t="s">
        <v>145</v>
      </c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7">
        <v>0</v>
      </c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</row>
    <row r="26" spans="1:70" ht="73.5" customHeight="1">
      <c r="A26" s="303" t="s">
        <v>155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5"/>
      <c r="AP26" s="306" t="s">
        <v>146</v>
      </c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7">
        <f>'9.Прил. 2.2 ПФХД'!CJ300</f>
        <v>0</v>
      </c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</row>
    <row r="27" spans="1:70" ht="31.5" customHeight="1">
      <c r="A27" s="303" t="s">
        <v>156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306" t="s">
        <v>148</v>
      </c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7">
        <v>0</v>
      </c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</row>
  </sheetData>
  <sheetProtection/>
  <mergeCells count="46">
    <mergeCell ref="A26:AO26"/>
    <mergeCell ref="AP26:AZ26"/>
    <mergeCell ref="BA26:BR26"/>
    <mergeCell ref="A27:AO27"/>
    <mergeCell ref="AP27:AZ27"/>
    <mergeCell ref="BA27:BR27"/>
    <mergeCell ref="A24:AO24"/>
    <mergeCell ref="AP24:AZ24"/>
    <mergeCell ref="BA24:BR24"/>
    <mergeCell ref="A25:AO25"/>
    <mergeCell ref="AP25:AZ25"/>
    <mergeCell ref="BA25:BR2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14:AO14"/>
    <mergeCell ref="AP14:AZ14"/>
    <mergeCell ref="BA14:BR14"/>
    <mergeCell ref="A15:AO15"/>
    <mergeCell ref="AP15:AZ15"/>
    <mergeCell ref="BA15:BR15"/>
    <mergeCell ref="A12:AO12"/>
    <mergeCell ref="AP12:AZ12"/>
    <mergeCell ref="BA12:BR12"/>
    <mergeCell ref="A13:AO13"/>
    <mergeCell ref="AP13:AZ13"/>
    <mergeCell ref="BA13:BR13"/>
    <mergeCell ref="A10:AO10"/>
    <mergeCell ref="AP10:AZ10"/>
    <mergeCell ref="BA10:BR10"/>
    <mergeCell ref="A11:AO11"/>
    <mergeCell ref="AP11:AZ11"/>
    <mergeCell ref="BA11:BR11"/>
    <mergeCell ref="A1:BR1"/>
    <mergeCell ref="A4:BR4"/>
    <mergeCell ref="A5:BR5"/>
    <mergeCell ref="A6:BR6"/>
    <mergeCell ref="A7:BR7"/>
    <mergeCell ref="A9:AO9"/>
    <mergeCell ref="AP9:AZ9"/>
    <mergeCell ref="BA9:B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22">
      <selection activeCell="J55" sqref="J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10" t="s">
        <v>4</v>
      </c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85" t="str">
        <f>'1. Титульный'!BP9:FK9</f>
        <v>И.о. заведующего отделом образования Администрации Каменского района</v>
      </c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11" t="s">
        <v>5</v>
      </c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12" t="s">
        <v>6</v>
      </c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2"/>
      <c r="FH12" s="312"/>
      <c r="FI12" s="312"/>
      <c r="FJ12" s="312"/>
      <c r="FK12" s="312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85" t="str">
        <f>'1. Титульный'!DY13:FK13</f>
        <v>И.Н. Бурлакова</v>
      </c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12" t="s">
        <v>7</v>
      </c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11" t="s">
        <v>8</v>
      </c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4" t="s">
        <v>404</v>
      </c>
      <c r="BR15" s="144"/>
      <c r="BS15" s="144"/>
      <c r="BT15" s="144"/>
      <c r="BU15" s="144"/>
      <c r="BV15" s="313" t="s">
        <v>9</v>
      </c>
      <c r="BW15" s="313"/>
      <c r="BX15" s="144" t="s">
        <v>405</v>
      </c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314">
        <v>20</v>
      </c>
      <c r="CV15" s="314"/>
      <c r="CW15" s="314"/>
      <c r="CX15" s="314"/>
      <c r="CY15" s="147" t="s">
        <v>13</v>
      </c>
      <c r="CZ15" s="147"/>
      <c r="DA15" s="147"/>
      <c r="DB15" s="313" t="s">
        <v>10</v>
      </c>
      <c r="DC15" s="313"/>
      <c r="DD15" s="313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15" t="s">
        <v>159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149" t="s">
        <v>13</v>
      </c>
      <c r="EK17" s="149"/>
      <c r="EL17" s="149"/>
      <c r="EM17" s="149"/>
      <c r="EN17" s="22" t="s">
        <v>14</v>
      </c>
      <c r="EO17" s="22"/>
      <c r="EP17" s="22"/>
      <c r="EQ17" s="22"/>
      <c r="ER17" s="20"/>
      <c r="ES17" s="369"/>
      <c r="ET17" s="369"/>
      <c r="EU17" s="369"/>
      <c r="EV17" s="369"/>
      <c r="EW17" s="20"/>
      <c r="EX17" s="20"/>
      <c r="EY17" s="20"/>
      <c r="EZ17" s="316" t="s">
        <v>15</v>
      </c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8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19" t="s">
        <v>18</v>
      </c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1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6" t="s">
        <v>404</v>
      </c>
      <c r="AS19" s="156"/>
      <c r="AT19" s="156"/>
      <c r="AU19" s="156"/>
      <c r="AV19" s="156"/>
      <c r="AW19" s="313" t="s">
        <v>9</v>
      </c>
      <c r="AX19" s="313"/>
      <c r="AY19" s="156" t="s">
        <v>405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314">
        <v>20</v>
      </c>
      <c r="BW19" s="314"/>
      <c r="BX19" s="314"/>
      <c r="BY19" s="314"/>
      <c r="BZ19" s="157" t="s">
        <v>13</v>
      </c>
      <c r="CA19" s="157"/>
      <c r="CB19" s="157"/>
      <c r="CC19" s="313" t="s">
        <v>10</v>
      </c>
      <c r="CD19" s="313"/>
      <c r="CE19" s="313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58" t="s">
        <v>403</v>
      </c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60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93" t="str">
        <f>'1. Титульный'!AO20:EL21</f>
        <v>МУНИЦИПАЛЬНОЕ БЮДЖЕТНОЕ ДОШКОЛЬНОЕ ОБРАЗОВАТЕЛЬНОЕ УЧРЕЖДЕНИЕ ДЕТСКИЙ САД №9 "СОЛНЕЧНЫЙ" КАМЕНСКОГО РАЙОНА РОСТОВСКОЙ ОБЛАСТИ</v>
      </c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95" t="s">
        <v>265</v>
      </c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98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99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95" t="s">
        <v>399</v>
      </c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7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203" t="s">
        <v>264</v>
      </c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5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200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2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206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8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98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99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62" t="s">
        <v>377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4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88" t="str">
        <f>'1. Титульный'!AO26:EL27</f>
        <v>отдел образования Администрации Каменского района 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65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7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70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65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7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91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92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70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71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3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12" t="s">
        <v>36</v>
      </c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22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4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30" t="s">
        <v>161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2" t="s">
        <v>162</v>
      </c>
      <c r="AF35" s="331"/>
      <c r="AG35" s="331"/>
      <c r="AH35" s="331"/>
      <c r="AI35" s="331"/>
      <c r="AJ35" s="331"/>
      <c r="AK35" s="331"/>
      <c r="AL35" s="331"/>
      <c r="AM35" s="331"/>
      <c r="AN35" s="331"/>
      <c r="AO35" s="333" t="s">
        <v>163</v>
      </c>
      <c r="AP35" s="334"/>
      <c r="AQ35" s="334"/>
      <c r="AR35" s="334"/>
      <c r="AS35" s="334"/>
      <c r="AT35" s="334"/>
      <c r="AU35" s="334"/>
      <c r="AV35" s="334"/>
      <c r="AW35" s="334"/>
      <c r="AX35" s="334"/>
      <c r="AY35" s="332" t="s">
        <v>164</v>
      </c>
      <c r="AZ35" s="331"/>
      <c r="BA35" s="331"/>
      <c r="BB35" s="331"/>
      <c r="BC35" s="331"/>
      <c r="BD35" s="331"/>
      <c r="BE35" s="331"/>
      <c r="BF35" s="331"/>
      <c r="BG35" s="331"/>
      <c r="BH35" s="331"/>
      <c r="BI35" s="325" t="s">
        <v>165</v>
      </c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7"/>
      <c r="CN35" s="340" t="s">
        <v>166</v>
      </c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2"/>
      <c r="DP35" s="370" t="s">
        <v>167</v>
      </c>
      <c r="DQ35" s="371"/>
      <c r="DR35" s="371"/>
      <c r="DS35" s="371"/>
      <c r="DT35" s="371"/>
      <c r="DU35" s="371"/>
      <c r="DV35" s="371"/>
      <c r="DW35" s="371"/>
      <c r="DX35" s="371"/>
      <c r="DY35" s="371"/>
      <c r="DZ35" s="371"/>
      <c r="EA35" s="371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371"/>
      <c r="EO35" s="371"/>
      <c r="EP35" s="371"/>
      <c r="EQ35" s="371"/>
      <c r="ER35" s="371"/>
      <c r="ES35" s="371"/>
      <c r="ET35" s="371"/>
      <c r="EU35" s="371"/>
      <c r="EV35" s="371"/>
      <c r="EW35" s="371"/>
      <c r="EX35" s="371"/>
      <c r="EY35" s="371"/>
      <c r="EZ35" s="371"/>
      <c r="FA35" s="371"/>
      <c r="FB35" s="371"/>
      <c r="FC35" s="371"/>
      <c r="FD35" s="371"/>
      <c r="FE35" s="371"/>
      <c r="FF35" s="371"/>
      <c r="FG35" s="371"/>
      <c r="FH35" s="371"/>
      <c r="FI35" s="371"/>
      <c r="FJ35" s="371"/>
      <c r="FK35" s="371"/>
    </row>
    <row r="36" spans="1:167" s="9" customFormat="1" ht="15" customHeight="1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2"/>
      <c r="AF36" s="331"/>
      <c r="AG36" s="331"/>
      <c r="AH36" s="331"/>
      <c r="AI36" s="331"/>
      <c r="AJ36" s="331"/>
      <c r="AK36" s="331"/>
      <c r="AL36" s="331"/>
      <c r="AM36" s="331"/>
      <c r="AN36" s="331"/>
      <c r="AO36" s="333"/>
      <c r="AP36" s="334"/>
      <c r="AQ36" s="334"/>
      <c r="AR36" s="334"/>
      <c r="AS36" s="334"/>
      <c r="AT36" s="334"/>
      <c r="AU36" s="334"/>
      <c r="AV36" s="334"/>
      <c r="AW36" s="334"/>
      <c r="AX36" s="334"/>
      <c r="AY36" s="332"/>
      <c r="AZ36" s="331"/>
      <c r="BA36" s="331"/>
      <c r="BB36" s="331"/>
      <c r="BC36" s="331"/>
      <c r="BD36" s="331"/>
      <c r="BE36" s="331"/>
      <c r="BF36" s="331"/>
      <c r="BG36" s="331"/>
      <c r="BH36" s="331"/>
      <c r="BI36" s="328" t="s">
        <v>168</v>
      </c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29"/>
      <c r="CN36" s="343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4"/>
      <c r="DM36" s="344"/>
      <c r="DN36" s="344"/>
      <c r="DO36" s="345"/>
      <c r="DP36" s="372"/>
      <c r="DQ36" s="373"/>
      <c r="DR36" s="373"/>
      <c r="DS36" s="373"/>
      <c r="DT36" s="373"/>
      <c r="DU36" s="373"/>
      <c r="DV36" s="373"/>
      <c r="DW36" s="373"/>
      <c r="DX36" s="373"/>
      <c r="DY36" s="373"/>
      <c r="DZ36" s="373"/>
      <c r="EA36" s="373"/>
      <c r="EB36" s="373"/>
      <c r="EC36" s="373"/>
      <c r="ED36" s="373"/>
      <c r="EE36" s="373"/>
      <c r="EF36" s="373"/>
      <c r="EG36" s="373"/>
      <c r="EH36" s="373"/>
      <c r="EI36" s="373"/>
      <c r="EJ36" s="373"/>
      <c r="EK36" s="373"/>
      <c r="EL36" s="373"/>
      <c r="EM36" s="373"/>
      <c r="EN36" s="373"/>
      <c r="EO36" s="373"/>
      <c r="EP36" s="373"/>
      <c r="EQ36" s="373"/>
      <c r="ER36" s="373"/>
      <c r="ES36" s="373"/>
      <c r="ET36" s="373"/>
      <c r="EU36" s="373"/>
      <c r="EV36" s="373"/>
      <c r="EW36" s="373"/>
      <c r="EX36" s="373"/>
      <c r="EY36" s="373"/>
      <c r="EZ36" s="373"/>
      <c r="FA36" s="373"/>
      <c r="FB36" s="373"/>
      <c r="FC36" s="373"/>
      <c r="FD36" s="373"/>
      <c r="FE36" s="373"/>
      <c r="FF36" s="373"/>
      <c r="FG36" s="373"/>
      <c r="FH36" s="373"/>
      <c r="FI36" s="373"/>
      <c r="FJ36" s="373"/>
      <c r="FK36" s="373"/>
    </row>
    <row r="37" spans="1:167" s="16" customFormat="1" ht="10.5" customHeight="1">
      <c r="A37" s="330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47"/>
      <c r="CC37" s="147"/>
      <c r="CD37" s="147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43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44"/>
      <c r="DN37" s="344"/>
      <c r="DO37" s="345"/>
      <c r="DP37" s="372"/>
      <c r="DQ37" s="373"/>
      <c r="DR37" s="373"/>
      <c r="DS37" s="373"/>
      <c r="DT37" s="373"/>
      <c r="DU37" s="373"/>
      <c r="DV37" s="373"/>
      <c r="DW37" s="373"/>
      <c r="DX37" s="373"/>
      <c r="DY37" s="373"/>
      <c r="DZ37" s="373"/>
      <c r="EA37" s="373"/>
      <c r="EB37" s="373"/>
      <c r="EC37" s="373"/>
      <c r="ED37" s="373"/>
      <c r="EE37" s="373"/>
      <c r="EF37" s="373"/>
      <c r="EG37" s="373"/>
      <c r="EH37" s="373"/>
      <c r="EI37" s="373"/>
      <c r="EJ37" s="373"/>
      <c r="EK37" s="373"/>
      <c r="EL37" s="373"/>
      <c r="EM37" s="373"/>
      <c r="EN37" s="373"/>
      <c r="EO37" s="373"/>
      <c r="EP37" s="373"/>
      <c r="EQ37" s="373"/>
      <c r="ER37" s="373"/>
      <c r="ES37" s="373"/>
      <c r="ET37" s="373"/>
      <c r="EU37" s="373"/>
      <c r="EV37" s="373"/>
      <c r="EW37" s="373"/>
      <c r="EX37" s="373"/>
      <c r="EY37" s="373"/>
      <c r="EZ37" s="373"/>
      <c r="FA37" s="373"/>
      <c r="FB37" s="373"/>
      <c r="FC37" s="373"/>
      <c r="FD37" s="373"/>
      <c r="FE37" s="373"/>
      <c r="FF37" s="373"/>
      <c r="FG37" s="373"/>
      <c r="FH37" s="373"/>
      <c r="FI37" s="373"/>
      <c r="FJ37" s="373"/>
      <c r="FK37" s="373"/>
    </row>
    <row r="38" spans="1:167" s="16" customFormat="1" ht="9.75" customHeight="1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46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7"/>
      <c r="DN38" s="347"/>
      <c r="DO38" s="348"/>
      <c r="DP38" s="374"/>
      <c r="DQ38" s="375"/>
      <c r="DR38" s="375"/>
      <c r="DS38" s="375"/>
      <c r="DT38" s="375"/>
      <c r="DU38" s="375"/>
      <c r="DV38" s="375"/>
      <c r="DW38" s="375"/>
      <c r="DX38" s="375"/>
      <c r="DY38" s="375"/>
      <c r="DZ38" s="375"/>
      <c r="EA38" s="375"/>
      <c r="EB38" s="375"/>
      <c r="EC38" s="375"/>
      <c r="ED38" s="375"/>
      <c r="EE38" s="375"/>
      <c r="EF38" s="375"/>
      <c r="EG38" s="375"/>
      <c r="EH38" s="375"/>
      <c r="EI38" s="375"/>
      <c r="EJ38" s="375"/>
      <c r="EK38" s="375"/>
      <c r="EL38" s="375"/>
      <c r="EM38" s="375"/>
      <c r="EN38" s="375"/>
      <c r="EO38" s="375"/>
      <c r="EP38" s="375"/>
      <c r="EQ38" s="375"/>
      <c r="ER38" s="375"/>
      <c r="ES38" s="375"/>
      <c r="ET38" s="375"/>
      <c r="EU38" s="375"/>
      <c r="EV38" s="375"/>
      <c r="EW38" s="375"/>
      <c r="EX38" s="375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75"/>
    </row>
    <row r="39" spans="1:167" s="16" customFormat="1" ht="22.5" customHeight="1">
      <c r="A39" s="330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6" t="s">
        <v>170</v>
      </c>
      <c r="BJ39" s="336"/>
      <c r="BK39" s="336"/>
      <c r="BL39" s="336"/>
      <c r="BM39" s="336"/>
      <c r="BN39" s="336"/>
      <c r="BO39" s="336"/>
      <c r="BP39" s="336"/>
      <c r="BQ39" s="336"/>
      <c r="BR39" s="336"/>
      <c r="BS39" s="336" t="s">
        <v>171</v>
      </c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7" t="s">
        <v>170</v>
      </c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9"/>
      <c r="DB39" s="337" t="s">
        <v>171</v>
      </c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9"/>
      <c r="DP39" s="336" t="s">
        <v>172</v>
      </c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 t="s">
        <v>173</v>
      </c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7"/>
    </row>
    <row r="40" spans="1:167" s="9" customFormat="1" ht="10.5" customHeight="1">
      <c r="A40" s="339">
        <v>1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50">
        <v>2</v>
      </c>
      <c r="AF40" s="350"/>
      <c r="AG40" s="350"/>
      <c r="AH40" s="350"/>
      <c r="AI40" s="350"/>
      <c r="AJ40" s="350"/>
      <c r="AK40" s="350"/>
      <c r="AL40" s="350"/>
      <c r="AM40" s="350"/>
      <c r="AN40" s="350"/>
      <c r="AO40" s="350">
        <v>3</v>
      </c>
      <c r="AP40" s="350"/>
      <c r="AQ40" s="350"/>
      <c r="AR40" s="350"/>
      <c r="AS40" s="350"/>
      <c r="AT40" s="350"/>
      <c r="AU40" s="350"/>
      <c r="AV40" s="350"/>
      <c r="AW40" s="350"/>
      <c r="AX40" s="350"/>
      <c r="AY40" s="350">
        <v>4</v>
      </c>
      <c r="AZ40" s="350"/>
      <c r="BA40" s="350"/>
      <c r="BB40" s="350"/>
      <c r="BC40" s="350"/>
      <c r="BD40" s="350"/>
      <c r="BE40" s="350"/>
      <c r="BF40" s="350"/>
      <c r="BG40" s="350"/>
      <c r="BH40" s="350"/>
      <c r="BI40" s="335">
        <v>5</v>
      </c>
      <c r="BJ40" s="335"/>
      <c r="BK40" s="335"/>
      <c r="BL40" s="335"/>
      <c r="BM40" s="335"/>
      <c r="BN40" s="335"/>
      <c r="BO40" s="335"/>
      <c r="BP40" s="335"/>
      <c r="BQ40" s="335"/>
      <c r="BR40" s="335"/>
      <c r="BS40" s="350">
        <v>6</v>
      </c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0"/>
      <c r="CM40" s="350"/>
      <c r="CN40" s="335">
        <v>7</v>
      </c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>
        <v>8</v>
      </c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>
        <v>9</v>
      </c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>
        <v>10</v>
      </c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52"/>
    </row>
    <row r="41" spans="1:167" s="9" customFormat="1" ht="45" customHeight="1">
      <c r="A41" s="353" t="s">
        <v>275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5"/>
      <c r="AE41" s="356" t="s">
        <v>276</v>
      </c>
      <c r="AF41" s="357"/>
      <c r="AG41" s="357"/>
      <c r="AH41" s="357"/>
      <c r="AI41" s="357"/>
      <c r="AJ41" s="357"/>
      <c r="AK41" s="357"/>
      <c r="AL41" s="357"/>
      <c r="AM41" s="357"/>
      <c r="AN41" s="357"/>
      <c r="AO41" s="357" t="s">
        <v>376</v>
      </c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49">
        <f>4103000-581000</f>
        <v>3522000</v>
      </c>
      <c r="DQ41" s="349"/>
      <c r="DR41" s="349"/>
      <c r="DS41" s="349"/>
      <c r="DT41" s="349"/>
      <c r="DU41" s="349"/>
      <c r="DV41" s="349"/>
      <c r="DW41" s="349"/>
      <c r="DX41" s="349"/>
      <c r="DY41" s="349"/>
      <c r="DZ41" s="349"/>
      <c r="EA41" s="349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49"/>
      <c r="EN41" s="349">
        <f>DP41</f>
        <v>3522000</v>
      </c>
      <c r="EO41" s="349"/>
      <c r="EP41" s="349"/>
      <c r="EQ41" s="349"/>
      <c r="ER41" s="349"/>
      <c r="ES41" s="349"/>
      <c r="ET41" s="349"/>
      <c r="EU41" s="349"/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/>
      <c r="FG41" s="349"/>
      <c r="FH41" s="349"/>
      <c r="FI41" s="349"/>
      <c r="FJ41" s="349"/>
      <c r="FK41" s="351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59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1"/>
      <c r="CN42" s="362" t="s">
        <v>175</v>
      </c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4">
        <f>DP41</f>
        <v>3522000</v>
      </c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>
        <f>EN41</f>
        <v>3522000</v>
      </c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5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66"/>
      <c r="FA44" s="367"/>
      <c r="FB44" s="367"/>
      <c r="FC44" s="367"/>
      <c r="FD44" s="367"/>
      <c r="FE44" s="367"/>
      <c r="FF44" s="367"/>
      <c r="FG44" s="367"/>
      <c r="FH44" s="367"/>
      <c r="FI44" s="367"/>
      <c r="FJ44" s="367"/>
      <c r="FK44" s="368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20"/>
      <c r="AH45" s="177" t="str">
        <f>'1. Титульный'!AH40:BF40</f>
        <v>Насонова И.Ю.</v>
      </c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78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80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12" t="s">
        <v>7</v>
      </c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18"/>
      <c r="AH46" s="311" t="s">
        <v>8</v>
      </c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76" t="s">
        <v>46</v>
      </c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  <c r="DE47" s="377"/>
      <c r="DF47" s="377"/>
      <c r="DG47" s="377"/>
      <c r="DH47" s="377"/>
      <c r="DI47" s="377"/>
      <c r="DJ47" s="377"/>
      <c r="DK47" s="377"/>
      <c r="DL47" s="377"/>
      <c r="DM47" s="377"/>
      <c r="DN47" s="377"/>
      <c r="DO47" s="377"/>
      <c r="DP47" s="377"/>
      <c r="DQ47" s="377"/>
      <c r="DR47" s="377"/>
      <c r="DS47" s="377"/>
      <c r="DT47" s="377"/>
      <c r="DU47" s="377"/>
      <c r="DV47" s="377"/>
      <c r="DW47" s="377"/>
      <c r="DX47" s="377"/>
      <c r="DY47" s="377"/>
      <c r="DZ47" s="377"/>
      <c r="EA47" s="377"/>
      <c r="EB47" s="377"/>
      <c r="EC47" s="377"/>
      <c r="ED47" s="377"/>
      <c r="EE47" s="377"/>
      <c r="EF47" s="377"/>
      <c r="EG47" s="377"/>
      <c r="EH47" s="377"/>
      <c r="EI47" s="377"/>
      <c r="EJ47" s="377"/>
      <c r="EK47" s="377"/>
      <c r="EL47" s="377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3" t="s">
        <v>48</v>
      </c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H49" s="185" t="str">
        <f>'1. Титульный'!AH44:BF44</f>
        <v>Кумачева О.А.</v>
      </c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42" t="s">
        <v>7</v>
      </c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H50" s="140" t="s">
        <v>8</v>
      </c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X50" s="43"/>
      <c r="BY50" s="9" t="s">
        <v>51</v>
      </c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Z50" s="143"/>
      <c r="DA50" s="143"/>
      <c r="DB50" s="143"/>
      <c r="DC50" s="143"/>
      <c r="DD50" s="143"/>
      <c r="DE50" s="143"/>
      <c r="DF50" s="143"/>
      <c r="DG50" s="143"/>
      <c r="DH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86" t="s">
        <v>52</v>
      </c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Z51" s="186" t="s">
        <v>7</v>
      </c>
      <c r="DA51" s="186"/>
      <c r="DB51" s="186"/>
      <c r="DC51" s="186"/>
      <c r="DD51" s="186"/>
      <c r="DE51" s="186"/>
      <c r="DF51" s="186"/>
      <c r="DG51" s="186"/>
      <c r="DH51" s="186"/>
      <c r="DJ51" s="186" t="s">
        <v>8</v>
      </c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C51" s="186" t="s">
        <v>53</v>
      </c>
      <c r="ED51" s="186"/>
      <c r="EE51" s="186"/>
      <c r="EF51" s="186"/>
      <c r="EG51" s="186"/>
      <c r="EH51" s="186"/>
      <c r="EI51" s="186"/>
      <c r="EJ51" s="186"/>
      <c r="EK51" s="186"/>
      <c r="EL51" s="186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O52" s="185" t="str">
        <f>'1. Титульный'!AO47:BF47</f>
        <v>Мосийчук Ю.В.</v>
      </c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H52" s="156" t="s">
        <v>267</v>
      </c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X52" s="43"/>
      <c r="BY52" s="146" t="s">
        <v>9</v>
      </c>
      <c r="BZ52" s="146"/>
      <c r="CA52" s="144"/>
      <c r="CB52" s="144"/>
      <c r="CC52" s="144"/>
      <c r="CD52" s="144"/>
      <c r="CE52" s="144"/>
      <c r="CF52" s="145" t="s">
        <v>9</v>
      </c>
      <c r="CG52" s="145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6">
        <v>20</v>
      </c>
      <c r="DF52" s="146"/>
      <c r="DG52" s="146"/>
      <c r="DH52" s="146"/>
      <c r="DI52" s="147"/>
      <c r="DJ52" s="147"/>
      <c r="DK52" s="147"/>
      <c r="DL52" s="145" t="s">
        <v>10</v>
      </c>
      <c r="DM52" s="145"/>
      <c r="DN52" s="145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86" t="s">
        <v>52</v>
      </c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D53" s="186" t="s">
        <v>7</v>
      </c>
      <c r="AE53" s="186"/>
      <c r="AF53" s="186"/>
      <c r="AG53" s="186"/>
      <c r="AH53" s="186"/>
      <c r="AI53" s="186"/>
      <c r="AJ53" s="186"/>
      <c r="AK53" s="186"/>
      <c r="AL53" s="186"/>
      <c r="AM53" s="186"/>
      <c r="AO53" s="186" t="s">
        <v>8</v>
      </c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H53" s="187" t="s">
        <v>53</v>
      </c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46" t="s">
        <v>9</v>
      </c>
      <c r="B54" s="146"/>
      <c r="C54" s="156" t="s">
        <v>404</v>
      </c>
      <c r="D54" s="156"/>
      <c r="E54" s="156"/>
      <c r="F54" s="156"/>
      <c r="G54" s="156"/>
      <c r="H54" s="145" t="s">
        <v>9</v>
      </c>
      <c r="I54" s="145"/>
      <c r="J54" s="156" t="s">
        <v>405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46">
        <v>20</v>
      </c>
      <c r="AH54" s="146"/>
      <c r="AI54" s="146"/>
      <c r="AJ54" s="146"/>
      <c r="AK54" s="157" t="s">
        <v>13</v>
      </c>
      <c r="AL54" s="157"/>
      <c r="AM54" s="157"/>
      <c r="AN54" s="145" t="s">
        <v>10</v>
      </c>
      <c r="AO54" s="145"/>
      <c r="AP54" s="145"/>
    </row>
    <row r="55" s="9" customFormat="1" ht="3" customHeight="1"/>
  </sheetData>
  <sheetProtection/>
  <mergeCells count="125">
    <mergeCell ref="EZ20:FK21"/>
    <mergeCell ref="EZ22:FK24"/>
    <mergeCell ref="AY23:BZ24"/>
    <mergeCell ref="AN54:AP54"/>
    <mergeCell ref="DP35:FK38"/>
    <mergeCell ref="DJ51:EA51"/>
    <mergeCell ref="EC51:EL51"/>
    <mergeCell ref="BX47:EL47"/>
    <mergeCell ref="BX48:EL48"/>
    <mergeCell ref="BY52:BZ52"/>
    <mergeCell ref="A54:B54"/>
    <mergeCell ref="C54:G54"/>
    <mergeCell ref="H54:I54"/>
    <mergeCell ref="J54:AF54"/>
    <mergeCell ref="AG54:AJ54"/>
    <mergeCell ref="ES17:EV17"/>
    <mergeCell ref="CH52:DD52"/>
    <mergeCell ref="DE52:DH52"/>
    <mergeCell ref="DI52:DK52"/>
    <mergeCell ref="DL52:DN52"/>
    <mergeCell ref="CA52:CE52"/>
    <mergeCell ref="N52:AB52"/>
    <mergeCell ref="AD52:AM52"/>
    <mergeCell ref="AO52:BF52"/>
    <mergeCell ref="BH52:BU52"/>
    <mergeCell ref="AK54:AM54"/>
    <mergeCell ref="CF52:CG52"/>
    <mergeCell ref="N50:AF50"/>
    <mergeCell ref="AH50:BF50"/>
    <mergeCell ref="CL50:CX50"/>
    <mergeCell ref="CZ50:DH50"/>
    <mergeCell ref="N53:AB53"/>
    <mergeCell ref="AD53:AM53"/>
    <mergeCell ref="AO53:BF53"/>
    <mergeCell ref="BH53:BU53"/>
    <mergeCell ref="CL51:CX51"/>
    <mergeCell ref="CZ51:DH51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N49:AF49"/>
    <mergeCell ref="AH49:BF49"/>
    <mergeCell ref="BS42:CM42"/>
    <mergeCell ref="CN42:DA42"/>
    <mergeCell ref="DB42:DO42"/>
    <mergeCell ref="DP42:EM42"/>
    <mergeCell ref="EN42:FK42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CB37:CD37"/>
    <mergeCell ref="BI39:BR39"/>
    <mergeCell ref="BS39:CM39"/>
    <mergeCell ref="CN39:DA39"/>
    <mergeCell ref="DB39:DO39"/>
    <mergeCell ref="DP39:EM39"/>
    <mergeCell ref="CN35:DO38"/>
    <mergeCell ref="L31:AV31"/>
    <mergeCell ref="EZ31:FK31"/>
    <mergeCell ref="L32:AV32"/>
    <mergeCell ref="EN33:FK33"/>
    <mergeCell ref="BI35:CM35"/>
    <mergeCell ref="BI36:CM36"/>
    <mergeCell ref="A35:AD39"/>
    <mergeCell ref="AE35:AN39"/>
    <mergeCell ref="AO35:AX39"/>
    <mergeCell ref="AY35:BH3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2019-11-25T13:57:01Z</cp:lastPrinted>
  <dcterms:created xsi:type="dcterms:W3CDTF">2016-11-15T11:35:14Z</dcterms:created>
  <dcterms:modified xsi:type="dcterms:W3CDTF">2019-12-23T13:17:15Z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